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692" tabRatio="601" activeTab="0"/>
  </bookViews>
  <sheets>
    <sheet name="Проект 2019 года" sheetId="1" r:id="rId1"/>
  </sheets>
  <definedNames>
    <definedName name="_xlnm.Print_Titles" localSheetId="0">'Проект 2019 года'!$23:$24</definedName>
  </definedNames>
  <calcPr fullCalcOnLoad="1" fullPrecision="0"/>
</workbook>
</file>

<file path=xl/sharedStrings.xml><?xml version="1.0" encoding="utf-8"?>
<sst xmlns="http://schemas.openxmlformats.org/spreadsheetml/2006/main" count="181" uniqueCount="168">
  <si>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</si>
  <si>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</si>
  <si>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</si>
  <si>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</si>
  <si>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</si>
  <si>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</si>
  <si>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</si>
  <si>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</si>
  <si>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</si>
  <si>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</si>
  <si>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</si>
  <si>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</si>
  <si>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</si>
  <si>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</si>
  <si>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</si>
  <si>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</si>
  <si>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</si>
  <si>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</si>
  <si>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</si>
  <si>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</si>
  <si>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</si>
  <si>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</si>
  <si>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</si>
  <si>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</si>
  <si>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</si>
  <si>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</si>
  <si>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000 1 11 05034 04 0000 120</t>
  </si>
  <si>
    <t>Прочие безвозмездные поступления в бюджеты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</si>
  <si>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</si>
  <si>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</si>
  <si>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</si>
  <si>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182 1 05 04000 02 0000 110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</si>
  <si>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</si>
  <si>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</si>
  <si>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</si>
  <si>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</si>
  <si>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</si>
  <si>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</si>
  <si>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</si>
  <si>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</si>
  <si>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</si>
  <si>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</si>
  <si>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</si>
  <si>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</si>
  <si>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</si>
  <si>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</si>
  <si>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</si>
  <si>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</si>
  <si>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</si>
  <si>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</si>
  <si>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</si>
  <si>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Наименование доходов бюджета</t>
  </si>
  <si>
    <t>№ строки</t>
  </si>
  <si>
    <t>901 1 14 06012 04 0000 430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</si>
  <si>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</si>
  <si>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</si>
  <si>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</si>
  <si>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</si>
  <si>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</si>
  <si>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</si>
  <si>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</si>
  <si>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</si>
  <si>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</si>
  <si>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</si>
  <si>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</si>
  <si>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</si>
  <si>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</si>
  <si>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</si>
  <si>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</si>
  <si>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</si>
  <si>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Прочие доходы от компенсации затрат бюджетов городских округов </t>
  </si>
  <si>
    <t>ПРОЧИЕ НЕНАЛОГОВЫЕ ДОХОДЫ</t>
  </si>
  <si>
    <t>Приложение № 1</t>
  </si>
  <si>
    <t>919 1 13 02994 04 0000 130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</si>
  <si>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</si>
  <si>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</si>
  <si>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</si>
  <si>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919 2 02 15001 04 0000 150</t>
  </si>
  <si>
    <t>000 2 02 10000 00 0000 150</t>
  </si>
  <si>
    <t>000 2 02 20000 00 0000 150</t>
  </si>
  <si>
    <t>906 2 02 29999 04 0000 150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</si>
  <si>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</si>
  <si>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</si>
  <si>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</si>
  <si>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</si>
  <si>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</si>
  <si>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901 2 02 35250 04 0000 150</t>
  </si>
  <si>
    <t>906 2 02 30024 04 0000 150</t>
  </si>
  <si>
    <t>000 2 02 40000 00 0000 150</t>
  </si>
  <si>
    <t>906 2 07 04000 04 0000 150</t>
  </si>
  <si>
    <t>908 2 07 04000 04 0000 150</t>
  </si>
  <si>
    <t>182 1 01 02000 01 0000 110</t>
  </si>
  <si>
    <t>000 1 01 00000 00 0000 000</t>
  </si>
  <si>
    <t>182 1 05 01000 00 0000 110</t>
  </si>
  <si>
    <t>000 1 17 05000 00 0000 180</t>
  </si>
  <si>
    <t>901 1 13 01994 04 0004 130</t>
  </si>
  <si>
    <t xml:space="preserve">Акцизы по подакцизным товарам (продукции), производимым на территории Российской Федерации 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</si>
  <si>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</si>
  <si>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</si>
  <si>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Дотации бюджетам городских округов на выравнивание бюджетной обеспеченности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</si>
  <si>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</si>
  <si>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</si>
  <si>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БЕЗВОЗМЕЗДНЫЕ ПОСТУПЛЕНИЯ</t>
  </si>
  <si>
    <t>000 2 07 00000 00 0000 000</t>
  </si>
  <si>
    <t xml:space="preserve">Прочие доходы от оказания платных услуг (работ) получателями средств бюджетов городских округов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</si>
  <si>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</si>
  <si>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</si>
  <si>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</si>
  <si>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</si>
  <si>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</si>
  <si>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</si>
  <si>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</si>
  <si>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</si>
  <si>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</si>
  <si>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</si>
  <si>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</si>
  <si>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</si>
  <si>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Налог на доходы физических лиц </t>
  </si>
  <si>
    <t xml:space="preserve">Налог, взимаемый в связи с применением упрощенной системы налогообложения </t>
  </si>
  <si>
    <t>901 2 02 35469 04 0000 150</t>
  </si>
  <si>
    <t xml:space="preserve"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 </t>
  </si>
  <si>
    <t>Прочие доходы от оказания платных услуг (работ) получателями средств бюджетов городских округов (плата за питание учащихся в казенных муниципальных общеобразовательных школах)</t>
  </si>
  <si>
    <t>Прочие доходы от оказания платных услуг (работ) получателями средств бюджетов городских округов (плата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</si>
  <si>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Годовые назначения 2020 год</t>
  </si>
  <si>
    <t>Доходы бюджетов городских округов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</si>
  <si>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 прошлых лет из бюджетов городских округов</t>
  </si>
  <si>
    <t>ОТЧЕТ</t>
  </si>
  <si>
    <t>городского округа Заречный</t>
  </si>
  <si>
    <t>к отчету "Об исполнении бюджета</t>
  </si>
  <si>
    <t xml:space="preserve">Исполнение бюджета городского округа Заречный </t>
  </si>
  <si>
    <t>(рублей)</t>
  </si>
  <si>
    <t>Код доходов по бюджетной классификации</t>
  </si>
  <si>
    <t>% исполнения к годовым назначе ниям</t>
  </si>
  <si>
    <t>ВСЕГО ДОХОДОВ</t>
  </si>
  <si>
    <t>000 2 19 60010 04 0000 150</t>
  </si>
  <si>
    <t>000 2 18 04 010 04 0000 150</t>
  </si>
  <si>
    <t>901 2 02 35462 04 0000 150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</si>
  <si>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</si>
  <si>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901 2 02 45424 04 0000150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</si>
  <si>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</si>
  <si>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901 2 02 49999 04 0000 150</t>
  </si>
  <si>
    <t>Прочие межбюджетные трансферты, передаваемые бюджетам городских округов</t>
  </si>
  <si>
    <t>906 2 02 49999 04 0000 150</t>
  </si>
  <si>
    <t>901 2 02 29999 04 0000 150</t>
  </si>
  <si>
    <t>Субсидии бюджетам городских округов на реализацию мероприятий по замене лифтов в многоквартирных домах</t>
  </si>
  <si>
    <t>908 2 02 29999 04 0000 150</t>
  </si>
  <si>
    <t>Субсидии на информатизацию муниципальных библиотек, в том числе комплектование книжных фондов (вкл. приобретение эл. версий книг и приобрет. (подписку) периодических изданий)</t>
  </si>
  <si>
    <t>901 2 02 25497 04 0000 150</t>
  </si>
  <si>
    <t>Субсидии бюджетам городских округов на реализацию мероприятий по обеспечению жильем молодых семей</t>
  </si>
  <si>
    <t>УТВЕРЖДЕН</t>
  </si>
  <si>
    <t>постановлением администрации</t>
  </si>
  <si>
    <t xml:space="preserve">"Об утверждении отчета об исполнении </t>
  </si>
  <si>
    <t>бюджета городского округа Заречный</t>
  </si>
  <si>
    <t xml:space="preserve">ОБ ИСПОЛНЕНИИ БЮДЖЕТА ГОРОДСКОГО ОКРУГА ЗАРЕЧНЫЙ </t>
  </si>
  <si>
    <t>от _%REG_DATE%_ № _%REG_NUM%_</t>
  </si>
  <si>
    <t>Субвенции местным бюджетам на осуществление государственных полномочий Российской Федерации, переданных для осуществления органам государственной власти Свердловской области, по подготовке и проведению Всероссийской переписи населения</t>
  </si>
  <si>
    <t>ЗА ДЕВЯТЬ МЕСЯЦЕВ 2020 ГОДА</t>
  </si>
  <si>
    <t>за 9 месяцев 2020 года"</t>
  </si>
  <si>
    <t>за девять месяцев 2020 года</t>
  </si>
  <si>
    <t>901 1 14 06024 04 0000 430</t>
  </si>
  <si>
    <t>901 1 14 02042 04 0000 410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</si>
  <si>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</si>
  <si>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906 2 02 25304 04 0000 150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</si>
  <si>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</si>
  <si>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901 2 02 45303 04 0000150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</si>
  <si>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</si>
  <si>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908 2 02 49999 04 0000 150</t>
  </si>
  <si>
    <t>Исполнение за 9 месяцев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</si>
</sst>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\-#,##0.00\ 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Liberation Serif"/>
      <family val="1"/>
    </font>
    <font>
      <b/>
      <sz val="13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i/>
      <sz val="10"/>
      <name val="Liberation Serif"/>
      <family val="1"/>
    </font>
    <font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 horizontal="right"/>
    </xf>
    <xf numFmtId="0" fontId="9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left" vertical="top" wrapText="1"/>
    </xf>
    <xf numFmtId="0" fontId="9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9" fillId="0" borderId="13" xfId="0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11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10" fillId="0" borderId="11" xfId="0" applyFont="1" applyBorder="1" applyAlignment="1">
      <alignment wrapText="1"/>
    </xf>
    <xf numFmtId="0" fontId="6" fillId="33" borderId="11" xfId="0" applyNumberFormat="1" applyFont="1" applyFill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4" fontId="9" fillId="33" borderId="10" xfId="60" applyNumberFormat="1" applyFont="1" applyFill="1" applyBorder="1" applyAlignment="1">
      <alignment horizontal="center"/>
    </xf>
    <xf numFmtId="4" fontId="9" fillId="33" borderId="11" xfId="60" applyNumberFormat="1" applyFont="1" applyFill="1" applyBorder="1" applyAlignment="1">
      <alignment horizontal="center"/>
    </xf>
    <xf numFmtId="4" fontId="8" fillId="33" borderId="10" xfId="60" applyNumberFormat="1" applyFont="1" applyFill="1" applyBorder="1" applyAlignment="1">
      <alignment horizontal="center"/>
    </xf>
    <xf numFmtId="4" fontId="9" fillId="33" borderId="13" xfId="60" applyNumberFormat="1" applyFont="1" applyFill="1" applyBorder="1" applyAlignment="1">
      <alignment horizontal="center"/>
    </xf>
    <xf numFmtId="4" fontId="8" fillId="33" borderId="13" xfId="60" applyNumberFormat="1" applyFont="1" applyFill="1" applyBorder="1" applyAlignment="1">
      <alignment horizontal="center"/>
    </xf>
    <xf numFmtId="4" fontId="8" fillId="33" borderId="11" xfId="60" applyNumberFormat="1" applyFont="1" applyFill="1" applyBorder="1" applyAlignment="1">
      <alignment horizontal="center"/>
    </xf>
    <xf numFmtId="4" fontId="8" fillId="0" borderId="11" xfId="6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wrapText="1"/>
    </xf>
    <xf numFmtId="0" fontId="6" fillId="0" borderId="11" xfId="0" applyNumberFormat="1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wrapText="1"/>
    </xf>
    <xf numFmtId="0" fontId="6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9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9" fillId="0" borderId="13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 topLeftCell="B19">
      <selection activeCell="L26" sqref="L26"/>
    </sheetView>
  </sheetViews>
  <sheetFormatPr defaultColWidth="9.00390625" defaultRowHeight="12.75"/>
  <cols>
    <col min="1" max="1" width="5.625" style="61" hidden="1" customWidth="1"/>
    <col min="2" max="2" width="24.50390625" style="60" customWidth="1"/>
    <col min="3" max="3" width="37.625" style="61" customWidth="1"/>
    <col min="4" max="4" width="14.875" style="61" customWidth="1"/>
    <col min="5" max="5" width="14.125" style="61" customWidth="1"/>
    <col min="6" max="6" width="10.375" style="62" customWidth="1"/>
    <col min="7" max="7" width="9.00390625" style="61" bestFit="1" customWidth="1"/>
    <col min="8" max="16384" width="8.875" style="61" customWidth="1"/>
  </cols>
  <sheetData>
    <row r="1" ht="15">
      <c r="D1" s="59" t="s">
        <v>149</v>
      </c>
    </row>
    <row r="2" ht="15">
      <c r="D2" s="59" t="s">
        <v>150</v>
      </c>
    </row>
    <row r="3" ht="15">
      <c r="D3" s="59" t="s">
        <v>127</v>
      </c>
    </row>
    <row r="4" ht="15">
      <c r="D4" s="59" t="s">
        <v>154</v>
      </c>
    </row>
    <row r="5" ht="15">
      <c r="D5" s="59" t="s">
        <v>151</v>
      </c>
    </row>
    <row r="6" ht="15">
      <c r="D6" s="59" t="s">
        <v>152</v>
      </c>
    </row>
    <row r="7" ht="15">
      <c r="D7" s="59" t="s">
        <v>157</v>
      </c>
    </row>
    <row r="8" ht="18" customHeight="1">
      <c r="D8" s="59"/>
    </row>
    <row r="9" spans="2:6" ht="15">
      <c r="B9" s="79" t="s">
        <v>126</v>
      </c>
      <c r="C9" s="79"/>
      <c r="D9" s="79"/>
      <c r="E9" s="79"/>
      <c r="F9" s="79"/>
    </row>
    <row r="10" spans="2:6" ht="15">
      <c r="B10" s="79" t="s">
        <v>153</v>
      </c>
      <c r="C10" s="79"/>
      <c r="D10" s="79"/>
      <c r="E10" s="79"/>
      <c r="F10" s="79"/>
    </row>
    <row r="11" spans="2:6" ht="15">
      <c r="B11" s="79" t="s">
        <v>156</v>
      </c>
      <c r="C11" s="82"/>
      <c r="D11" s="79"/>
      <c r="E11" s="79"/>
      <c r="F11" s="79"/>
    </row>
    <row r="12" spans="2:6" ht="19.5" customHeight="1">
      <c r="B12" s="63"/>
      <c r="C12" s="60"/>
      <c r="D12" s="63"/>
      <c r="E12" s="63"/>
      <c r="F12" s="63"/>
    </row>
    <row r="13" spans="3:6" ht="15">
      <c r="C13" s="5"/>
      <c r="D13" s="73" t="s">
        <v>72</v>
      </c>
      <c r="E13" s="73"/>
      <c r="F13" s="73"/>
    </row>
    <row r="14" spans="3:6" ht="15">
      <c r="C14" s="5"/>
      <c r="D14" s="73" t="s">
        <v>128</v>
      </c>
      <c r="E14" s="73"/>
      <c r="F14" s="73"/>
    </row>
    <row r="15" spans="3:6" ht="15">
      <c r="C15" s="5"/>
      <c r="D15" s="73" t="s">
        <v>127</v>
      </c>
      <c r="E15" s="73"/>
      <c r="F15" s="73"/>
    </row>
    <row r="16" spans="3:6" ht="15">
      <c r="C16" s="5"/>
      <c r="D16" s="73" t="s">
        <v>157</v>
      </c>
      <c r="E16" s="73"/>
      <c r="F16" s="73"/>
    </row>
    <row r="19" spans="2:6" ht="13.5" customHeight="1">
      <c r="B19" s="74" t="s">
        <v>129</v>
      </c>
      <c r="C19" s="74"/>
      <c r="D19" s="74"/>
      <c r="E19" s="74"/>
      <c r="F19" s="74"/>
    </row>
    <row r="20" spans="2:6" ht="13.5" customHeight="1">
      <c r="B20" s="74" t="s">
        <v>158</v>
      </c>
      <c r="C20" s="74"/>
      <c r="D20" s="74"/>
      <c r="E20" s="74"/>
      <c r="F20" s="74"/>
    </row>
    <row r="21" spans="2:6" ht="13.5" customHeight="1">
      <c r="B21" s="58"/>
      <c r="C21" s="58"/>
      <c r="D21" s="58"/>
      <c r="E21" s="58"/>
      <c r="F21" s="58"/>
    </row>
    <row r="22" spans="3:6" ht="12.75">
      <c r="C22" s="64"/>
      <c r="D22" s="64"/>
      <c r="F22" s="65" t="s">
        <v>130</v>
      </c>
    </row>
    <row r="23" spans="1:6" s="66" customFormat="1" ht="16.5" customHeight="1">
      <c r="A23" s="80" t="s">
        <v>52</v>
      </c>
      <c r="B23" s="75" t="s">
        <v>131</v>
      </c>
      <c r="C23" s="75" t="s">
        <v>51</v>
      </c>
      <c r="D23" s="75" t="s">
        <v>123</v>
      </c>
      <c r="E23" s="75" t="s">
        <v>167</v>
      </c>
      <c r="F23" s="77" t="s">
        <v>132</v>
      </c>
    </row>
    <row r="24" spans="1:6" s="66" customFormat="1" ht="66" customHeight="1">
      <c r="A24" s="81"/>
      <c r="B24" s="76"/>
      <c r="C24" s="76"/>
      <c r="D24" s="76"/>
      <c r="E24" s="76"/>
      <c r="F24" s="78"/>
    </row>
    <row r="25" spans="1:6" ht="31.5" customHeight="1">
      <c r="A25" s="67">
        <v>1</v>
      </c>
      <c r="B25" s="6" t="s">
        <v>13</v>
      </c>
      <c r="C25" s="7" t="s">
        <v>58</v>
      </c>
      <c r="D25" s="35">
        <f>SUM(D26+D28+D30+D34+D37+D39+D47+D49+D57+D65+D66)</f>
        <v>518540686</v>
      </c>
      <c r="E25" s="36">
        <f>E26+E28+E30+E34+E37+E39+E47+E49+E57+E65+E66</f>
        <v>337121757.87</v>
      </c>
      <c r="F25" s="36">
        <f>E25/D25*100</f>
        <v>65.01</v>
      </c>
    </row>
    <row r="26" spans="1:6" ht="21" customHeight="1">
      <c r="A26" s="67">
        <v>2</v>
      </c>
      <c r="B26" s="6" t="s">
        <v>92</v>
      </c>
      <c r="C26" s="7" t="s">
        <v>59</v>
      </c>
      <c r="D26" s="36">
        <f>SUM(D27:D27)</f>
        <v>326192550</v>
      </c>
      <c r="E26" s="36">
        <f>SUM(E27:E27)</f>
        <v>236541152.52</v>
      </c>
      <c r="F26" s="36">
        <f aca="true" t="shared" si="0" ref="F26:F99">E26/D26*100</f>
        <v>72.52</v>
      </c>
    </row>
    <row r="27" spans="1:6" ht="18" customHeight="1">
      <c r="A27" s="67">
        <v>3</v>
      </c>
      <c r="B27" s="31" t="s">
        <v>91</v>
      </c>
      <c r="C27" s="7" t="s">
        <v>117</v>
      </c>
      <c r="D27" s="37">
        <v>326192550</v>
      </c>
      <c r="E27" s="40">
        <v>236541152.52</v>
      </c>
      <c r="F27" s="40">
        <f t="shared" si="0"/>
        <v>72.52</v>
      </c>
    </row>
    <row r="28" spans="1:6" ht="62.25" customHeight="1">
      <c r="A28" s="67">
        <v>4</v>
      </c>
      <c r="B28" s="8" t="s">
        <v>44</v>
      </c>
      <c r="C28" s="7" t="s">
        <v>60</v>
      </c>
      <c r="D28" s="38">
        <f>SUM(D29)</f>
        <v>17000000</v>
      </c>
      <c r="E28" s="38">
        <f>SUM(E29)</f>
        <v>11693928.19</v>
      </c>
      <c r="F28" s="36">
        <f t="shared" si="0"/>
        <v>68.79</v>
      </c>
    </row>
    <row r="29" spans="1:6" ht="45" customHeight="1">
      <c r="A29" s="67">
        <v>5</v>
      </c>
      <c r="B29" s="9" t="s">
        <v>54</v>
      </c>
      <c r="C29" s="4" t="s">
        <v>96</v>
      </c>
      <c r="D29" s="39">
        <v>17000000</v>
      </c>
      <c r="E29" s="40">
        <v>11693928.19</v>
      </c>
      <c r="F29" s="40">
        <f t="shared" si="0"/>
        <v>68.79</v>
      </c>
    </row>
    <row r="30" spans="1:6" ht="33" customHeight="1">
      <c r="A30" s="68">
        <v>6</v>
      </c>
      <c r="B30" s="8" t="s">
        <v>45</v>
      </c>
      <c r="C30" s="7" t="s">
        <v>57</v>
      </c>
      <c r="D30" s="38">
        <f>SUM(D31:D33)</f>
        <v>38010000</v>
      </c>
      <c r="E30" s="38">
        <f>SUM(E31:E33)</f>
        <v>25346908.53</v>
      </c>
      <c r="F30" s="36">
        <f t="shared" si="0"/>
        <v>66.68</v>
      </c>
    </row>
    <row r="31" spans="1:6" ht="46.5" customHeight="1">
      <c r="A31" s="68">
        <v>7</v>
      </c>
      <c r="B31" s="10" t="s">
        <v>93</v>
      </c>
      <c r="C31" s="4" t="s">
        <v>118</v>
      </c>
      <c r="D31" s="39">
        <f>10432000+10858000</f>
        <v>21290000</v>
      </c>
      <c r="E31" s="40">
        <v>16173927.66</v>
      </c>
      <c r="F31" s="40">
        <f t="shared" si="0"/>
        <v>75.97</v>
      </c>
    </row>
    <row r="32" spans="1:6" ht="31.5" customHeight="1">
      <c r="A32" s="68">
        <v>8</v>
      </c>
      <c r="B32" s="10" t="s">
        <v>14</v>
      </c>
      <c r="C32" s="11" t="s">
        <v>29</v>
      </c>
      <c r="D32" s="40">
        <v>12680000</v>
      </c>
      <c r="E32" s="40">
        <v>7218775.48</v>
      </c>
      <c r="F32" s="40">
        <f t="shared" si="0"/>
        <v>56.93</v>
      </c>
    </row>
    <row r="33" spans="1:6" ht="44.25" customHeight="1">
      <c r="A33" s="68">
        <v>9</v>
      </c>
      <c r="B33" s="12" t="s">
        <v>31</v>
      </c>
      <c r="C33" s="13" t="s">
        <v>28</v>
      </c>
      <c r="D33" s="37">
        <v>4040000</v>
      </c>
      <c r="E33" s="40">
        <v>1954205.39</v>
      </c>
      <c r="F33" s="40">
        <f t="shared" si="0"/>
        <v>48.37</v>
      </c>
    </row>
    <row r="34" spans="1:6" ht="18" customHeight="1">
      <c r="A34" s="68">
        <v>10</v>
      </c>
      <c r="B34" s="6" t="s">
        <v>46</v>
      </c>
      <c r="C34" s="7" t="s">
        <v>56</v>
      </c>
      <c r="D34" s="35">
        <f>SUM(D35+D36)</f>
        <v>30430000</v>
      </c>
      <c r="E34" s="35">
        <f>SUM(E35+E36)</f>
        <v>2290307.25</v>
      </c>
      <c r="F34" s="36">
        <f t="shared" si="0"/>
        <v>7.53</v>
      </c>
    </row>
    <row r="35" spans="1:6" ht="21" customHeight="1">
      <c r="A35" s="68">
        <v>11</v>
      </c>
      <c r="B35" s="14" t="s">
        <v>15</v>
      </c>
      <c r="C35" s="1" t="s">
        <v>1</v>
      </c>
      <c r="D35" s="37">
        <v>7110000</v>
      </c>
      <c r="E35" s="40">
        <v>333404.94</v>
      </c>
      <c r="F35" s="40">
        <f t="shared" si="0"/>
        <v>4.69</v>
      </c>
    </row>
    <row r="36" spans="1:6" ht="16.5" customHeight="1">
      <c r="A36" s="68">
        <v>12</v>
      </c>
      <c r="B36" s="14" t="s">
        <v>16</v>
      </c>
      <c r="C36" s="2" t="s">
        <v>0</v>
      </c>
      <c r="D36" s="37">
        <v>23320000</v>
      </c>
      <c r="E36" s="40">
        <v>1956902.31</v>
      </c>
      <c r="F36" s="40">
        <f t="shared" si="0"/>
        <v>8.39</v>
      </c>
    </row>
    <row r="37" spans="1:6" ht="18" customHeight="1">
      <c r="A37" s="68">
        <v>13</v>
      </c>
      <c r="B37" s="15" t="s">
        <v>4</v>
      </c>
      <c r="C37" s="7" t="s">
        <v>55</v>
      </c>
      <c r="D37" s="36">
        <f>SUM(D38:D38)</f>
        <v>3450000</v>
      </c>
      <c r="E37" s="36">
        <f>SUM(E38:E38)</f>
        <v>3012224.08</v>
      </c>
      <c r="F37" s="36">
        <f t="shared" si="0"/>
        <v>87.31</v>
      </c>
    </row>
    <row r="38" spans="1:6" ht="72.75" customHeight="1">
      <c r="A38" s="68">
        <v>14</v>
      </c>
      <c r="B38" s="9" t="s">
        <v>18</v>
      </c>
      <c r="C38" s="16" t="s">
        <v>47</v>
      </c>
      <c r="D38" s="40">
        <v>3450000</v>
      </c>
      <c r="E38" s="40">
        <v>3012224.08</v>
      </c>
      <c r="F38" s="40">
        <f t="shared" si="0"/>
        <v>87.31</v>
      </c>
    </row>
    <row r="39" spans="1:6" ht="81" customHeight="1">
      <c r="A39" s="68">
        <v>15</v>
      </c>
      <c r="B39" s="17" t="s">
        <v>5</v>
      </c>
      <c r="C39" s="18" t="s">
        <v>61</v>
      </c>
      <c r="D39" s="35">
        <f>SUM(D40+D45)</f>
        <v>43625175</v>
      </c>
      <c r="E39" s="35">
        <f>SUM(E40+E45)</f>
        <v>26579655.01</v>
      </c>
      <c r="F39" s="36">
        <f t="shared" si="0"/>
        <v>60.93</v>
      </c>
    </row>
    <row r="40" spans="1:6" ht="149.25" customHeight="1">
      <c r="A40" s="67">
        <v>16</v>
      </c>
      <c r="B40" s="12" t="s">
        <v>8</v>
      </c>
      <c r="C40" s="3" t="s">
        <v>105</v>
      </c>
      <c r="D40" s="40">
        <f>SUM(D41:D44)</f>
        <v>41418775</v>
      </c>
      <c r="E40" s="40">
        <f>SUM(E41:E44)</f>
        <v>24950861.62</v>
      </c>
      <c r="F40" s="40">
        <f t="shared" si="0"/>
        <v>60.24</v>
      </c>
    </row>
    <row r="41" spans="1:6" ht="120.75" customHeight="1">
      <c r="A41" s="68">
        <v>17</v>
      </c>
      <c r="B41" s="19" t="s">
        <v>30</v>
      </c>
      <c r="C41" s="55" t="s">
        <v>9</v>
      </c>
      <c r="D41" s="40">
        <v>15210460</v>
      </c>
      <c r="E41" s="40">
        <v>5705460.84</v>
      </c>
      <c r="F41" s="40">
        <f t="shared" si="0"/>
        <v>37.51</v>
      </c>
    </row>
    <row r="42" spans="1:6" ht="119.25" customHeight="1">
      <c r="A42" s="68">
        <v>18</v>
      </c>
      <c r="B42" s="20" t="s">
        <v>19</v>
      </c>
      <c r="C42" s="11" t="s">
        <v>32</v>
      </c>
      <c r="D42" s="40">
        <v>1791550</v>
      </c>
      <c r="E42" s="40">
        <v>670753.93</v>
      </c>
      <c r="F42" s="40">
        <f t="shared" si="0"/>
        <v>37.44</v>
      </c>
    </row>
    <row r="43" spans="1:6" s="51" customFormat="1" ht="120" customHeight="1">
      <c r="A43" s="69">
        <v>19</v>
      </c>
      <c r="B43" s="33" t="s">
        <v>26</v>
      </c>
      <c r="C43" s="56" t="s">
        <v>106</v>
      </c>
      <c r="D43" s="41">
        <v>33390</v>
      </c>
      <c r="E43" s="41">
        <v>14390.58</v>
      </c>
      <c r="F43" s="41">
        <f t="shared" si="0"/>
        <v>43.1</v>
      </c>
    </row>
    <row r="44" spans="1:6" ht="60" customHeight="1">
      <c r="A44" s="68">
        <v>20</v>
      </c>
      <c r="B44" s="20" t="s">
        <v>33</v>
      </c>
      <c r="C44" s="4" t="s">
        <v>34</v>
      </c>
      <c r="D44" s="40">
        <v>24383375</v>
      </c>
      <c r="E44" s="40">
        <v>18560256.27</v>
      </c>
      <c r="F44" s="40">
        <f t="shared" si="0"/>
        <v>76.12</v>
      </c>
    </row>
    <row r="45" spans="1:6" ht="137.25" customHeight="1">
      <c r="A45" s="68">
        <v>21</v>
      </c>
      <c r="B45" s="21" t="s">
        <v>10</v>
      </c>
      <c r="C45" s="4" t="s">
        <v>48</v>
      </c>
      <c r="D45" s="37">
        <f>SUM(D46:D46)</f>
        <v>2206400</v>
      </c>
      <c r="E45" s="37">
        <f>SUM(E46:E46)</f>
        <v>1628793.39</v>
      </c>
      <c r="F45" s="40">
        <f t="shared" si="0"/>
        <v>73.82</v>
      </c>
    </row>
    <row r="46" spans="1:6" ht="135.75" customHeight="1">
      <c r="A46" s="68">
        <v>22</v>
      </c>
      <c r="B46" s="22" t="s">
        <v>21</v>
      </c>
      <c r="C46" s="3" t="s">
        <v>35</v>
      </c>
      <c r="D46" s="37">
        <f>2006400+200000</f>
        <v>2206400</v>
      </c>
      <c r="E46" s="40">
        <v>1628793.39</v>
      </c>
      <c r="F46" s="40">
        <f t="shared" si="0"/>
        <v>73.82</v>
      </c>
    </row>
    <row r="47" spans="1:6" ht="33" customHeight="1">
      <c r="A47" s="68">
        <v>23</v>
      </c>
      <c r="B47" s="6" t="s">
        <v>6</v>
      </c>
      <c r="C47" s="28" t="s">
        <v>62</v>
      </c>
      <c r="D47" s="35">
        <f>+D48</f>
        <v>2890038</v>
      </c>
      <c r="E47" s="35">
        <f>+E48</f>
        <v>2453897.4</v>
      </c>
      <c r="F47" s="36">
        <f t="shared" si="0"/>
        <v>84.91</v>
      </c>
    </row>
    <row r="48" spans="1:6" ht="34.5" customHeight="1">
      <c r="A48" s="68">
        <v>24</v>
      </c>
      <c r="B48" s="14" t="s">
        <v>24</v>
      </c>
      <c r="C48" s="1" t="s">
        <v>2</v>
      </c>
      <c r="D48" s="37">
        <v>2890038</v>
      </c>
      <c r="E48" s="40">
        <v>2453897.4</v>
      </c>
      <c r="F48" s="40">
        <f t="shared" si="0"/>
        <v>84.91</v>
      </c>
    </row>
    <row r="49" spans="1:6" ht="60" customHeight="1">
      <c r="A49" s="68">
        <v>25</v>
      </c>
      <c r="B49" s="6" t="s">
        <v>23</v>
      </c>
      <c r="C49" s="1" t="s">
        <v>63</v>
      </c>
      <c r="D49" s="35">
        <f>SUM(D50+D51+D55+D56)</f>
        <v>45833450</v>
      </c>
      <c r="E49" s="35">
        <f>SUM(E50+E51+E55+E56)</f>
        <v>20405021.21</v>
      </c>
      <c r="F49" s="36">
        <f t="shared" si="0"/>
        <v>44.52</v>
      </c>
    </row>
    <row r="50" spans="1:6" ht="87.75" customHeight="1">
      <c r="A50" s="68">
        <v>26</v>
      </c>
      <c r="B50" s="14" t="s">
        <v>95</v>
      </c>
      <c r="C50" s="1" t="s">
        <v>120</v>
      </c>
      <c r="D50" s="37">
        <v>4200000</v>
      </c>
      <c r="E50" s="40">
        <v>1217693</v>
      </c>
      <c r="F50" s="40">
        <f t="shared" si="0"/>
        <v>28.99</v>
      </c>
    </row>
    <row r="51" spans="1:6" ht="44.25" customHeight="1">
      <c r="A51" s="68">
        <v>27</v>
      </c>
      <c r="B51" s="14" t="s">
        <v>36</v>
      </c>
      <c r="C51" s="1" t="s">
        <v>104</v>
      </c>
      <c r="D51" s="37">
        <f>SUM(D52:D54)</f>
        <v>34447350</v>
      </c>
      <c r="E51" s="37">
        <f>SUM(E52:E54)</f>
        <v>16154070.3</v>
      </c>
      <c r="F51" s="40">
        <f t="shared" si="0"/>
        <v>46.89</v>
      </c>
    </row>
    <row r="52" spans="1:6" ht="127.5" customHeight="1">
      <c r="A52" s="68">
        <v>28</v>
      </c>
      <c r="B52" s="14" t="s">
        <v>37</v>
      </c>
      <c r="C52" s="30" t="s">
        <v>122</v>
      </c>
      <c r="D52" s="37">
        <v>28689197</v>
      </c>
      <c r="E52" s="40">
        <v>12784033.43</v>
      </c>
      <c r="F52" s="40">
        <f t="shared" si="0"/>
        <v>44.56</v>
      </c>
    </row>
    <row r="53" spans="1:6" ht="91.5" customHeight="1">
      <c r="A53" s="68">
        <v>29</v>
      </c>
      <c r="B53" s="14" t="s">
        <v>38</v>
      </c>
      <c r="C53" s="30" t="s">
        <v>121</v>
      </c>
      <c r="D53" s="37">
        <v>2759682</v>
      </c>
      <c r="E53" s="40">
        <v>2516730.76</v>
      </c>
      <c r="F53" s="40">
        <f t="shared" si="0"/>
        <v>91.2</v>
      </c>
    </row>
    <row r="54" spans="1:6" ht="87.75" customHeight="1">
      <c r="A54" s="68">
        <v>30</v>
      </c>
      <c r="B54" s="14" t="s">
        <v>39</v>
      </c>
      <c r="C54" s="1" t="s">
        <v>120</v>
      </c>
      <c r="D54" s="37">
        <v>2998471</v>
      </c>
      <c r="E54" s="40">
        <v>853306.11</v>
      </c>
      <c r="F54" s="40">
        <f t="shared" si="0"/>
        <v>28.46</v>
      </c>
    </row>
    <row r="55" spans="1:6" ht="93.75" customHeight="1">
      <c r="A55" s="68">
        <v>31</v>
      </c>
      <c r="B55" s="14" t="s">
        <v>40</v>
      </c>
      <c r="C55" s="1" t="s">
        <v>120</v>
      </c>
      <c r="D55" s="37">
        <v>6594000</v>
      </c>
      <c r="E55" s="40">
        <v>2946140</v>
      </c>
      <c r="F55" s="40">
        <f t="shared" si="0"/>
        <v>44.68</v>
      </c>
    </row>
    <row r="56" spans="1:6" ht="33" customHeight="1">
      <c r="A56" s="68">
        <v>32</v>
      </c>
      <c r="B56" s="14" t="s">
        <v>73</v>
      </c>
      <c r="C56" s="1" t="s">
        <v>70</v>
      </c>
      <c r="D56" s="37">
        <v>592100</v>
      </c>
      <c r="E56" s="40">
        <v>87117.91</v>
      </c>
      <c r="F56" s="40">
        <f t="shared" si="0"/>
        <v>14.71</v>
      </c>
    </row>
    <row r="57" spans="1:6" ht="48" customHeight="1">
      <c r="A57" s="68">
        <v>33</v>
      </c>
      <c r="B57" s="6" t="s">
        <v>11</v>
      </c>
      <c r="C57" s="28" t="s">
        <v>64</v>
      </c>
      <c r="D57" s="35">
        <f>SUM(D58+D61)</f>
        <v>6522002</v>
      </c>
      <c r="E57" s="35">
        <f>SUM(E58+E61)</f>
        <v>3361507.86</v>
      </c>
      <c r="F57" s="36">
        <f t="shared" si="0"/>
        <v>51.54</v>
      </c>
    </row>
    <row r="58" spans="1:6" ht="134.25" customHeight="1">
      <c r="A58" s="68">
        <v>34</v>
      </c>
      <c r="B58" s="14" t="s">
        <v>20</v>
      </c>
      <c r="C58" s="23" t="s">
        <v>49</v>
      </c>
      <c r="D58" s="37">
        <f>D59+D60</f>
        <v>2993622</v>
      </c>
      <c r="E58" s="37">
        <f>E59+E60</f>
        <v>2330330.32</v>
      </c>
      <c r="F58" s="40">
        <f t="shared" si="0"/>
        <v>77.84</v>
      </c>
    </row>
    <row r="59" spans="1:6" ht="150" customHeight="1">
      <c r="A59" s="68">
        <v>35</v>
      </c>
      <c r="B59" s="24" t="s">
        <v>160</v>
      </c>
      <c r="C59" s="4" t="s">
        <v>161</v>
      </c>
      <c r="D59" s="40">
        <v>24152</v>
      </c>
      <c r="E59" s="40">
        <v>24152</v>
      </c>
      <c r="F59" s="40">
        <f>E59/D59*100</f>
        <v>100</v>
      </c>
    </row>
    <row r="60" spans="1:6" ht="150" customHeight="1">
      <c r="A60" s="68">
        <v>35</v>
      </c>
      <c r="B60" s="24" t="s">
        <v>25</v>
      </c>
      <c r="C60" s="4" t="s">
        <v>41</v>
      </c>
      <c r="D60" s="40">
        <v>2969470</v>
      </c>
      <c r="E60" s="40">
        <v>2306178.32</v>
      </c>
      <c r="F60" s="40">
        <f t="shared" si="0"/>
        <v>77.66</v>
      </c>
    </row>
    <row r="61" spans="1:6" ht="64.5" customHeight="1">
      <c r="A61" s="68">
        <v>36</v>
      </c>
      <c r="B61" s="14" t="s">
        <v>22</v>
      </c>
      <c r="C61" s="1" t="s">
        <v>50</v>
      </c>
      <c r="D61" s="37">
        <f>SUM(D62:D64)</f>
        <v>3528380</v>
      </c>
      <c r="E61" s="40">
        <f>SUM(E62:E64)</f>
        <v>1031177.54</v>
      </c>
      <c r="F61" s="40">
        <f t="shared" si="0"/>
        <v>29.23</v>
      </c>
    </row>
    <row r="62" spans="1:6" ht="74.25" customHeight="1">
      <c r="A62" s="68">
        <v>37</v>
      </c>
      <c r="B62" s="24" t="s">
        <v>53</v>
      </c>
      <c r="C62" s="1" t="s">
        <v>12</v>
      </c>
      <c r="D62" s="40">
        <v>2006490</v>
      </c>
      <c r="E62" s="40">
        <v>841815.86</v>
      </c>
      <c r="F62" s="40">
        <f t="shared" si="0"/>
        <v>41.95</v>
      </c>
    </row>
    <row r="63" spans="1:6" ht="90" customHeight="1">
      <c r="A63" s="68">
        <v>38</v>
      </c>
      <c r="B63" s="24" t="s">
        <v>159</v>
      </c>
      <c r="C63" s="1" t="s">
        <v>42</v>
      </c>
      <c r="D63" s="39">
        <v>1471890</v>
      </c>
      <c r="E63" s="40">
        <v>166180</v>
      </c>
      <c r="F63" s="40">
        <f t="shared" si="0"/>
        <v>11.29</v>
      </c>
    </row>
    <row r="64" spans="1:6" ht="137.25" customHeight="1">
      <c r="A64" s="68">
        <v>39</v>
      </c>
      <c r="B64" s="24" t="s">
        <v>75</v>
      </c>
      <c r="C64" s="47" t="s">
        <v>74</v>
      </c>
      <c r="D64" s="39">
        <v>50000</v>
      </c>
      <c r="E64" s="40">
        <v>23181.68</v>
      </c>
      <c r="F64" s="40">
        <f t="shared" si="0"/>
        <v>46.36</v>
      </c>
    </row>
    <row r="65" spans="1:6" ht="33.75" customHeight="1">
      <c r="A65" s="68">
        <v>40</v>
      </c>
      <c r="B65" s="25" t="s">
        <v>7</v>
      </c>
      <c r="C65" s="18" t="s">
        <v>65</v>
      </c>
      <c r="D65" s="36">
        <v>4002565</v>
      </c>
      <c r="E65" s="36">
        <v>4021852.03</v>
      </c>
      <c r="F65" s="36">
        <f t="shared" si="0"/>
        <v>100.48</v>
      </c>
    </row>
    <row r="66" spans="1:6" ht="21" customHeight="1">
      <c r="A66" s="68">
        <v>41</v>
      </c>
      <c r="B66" s="6" t="s">
        <v>94</v>
      </c>
      <c r="C66" s="18" t="s">
        <v>71</v>
      </c>
      <c r="D66" s="35">
        <v>584906</v>
      </c>
      <c r="E66" s="36">
        <v>1415303.79</v>
      </c>
      <c r="F66" s="36">
        <f t="shared" si="0"/>
        <v>241.97</v>
      </c>
    </row>
    <row r="67" spans="1:6" ht="15">
      <c r="A67" s="68">
        <v>42</v>
      </c>
      <c r="B67" s="71" t="s">
        <v>66</v>
      </c>
      <c r="C67" s="72"/>
      <c r="D67" s="35">
        <f>+D25</f>
        <v>518540686</v>
      </c>
      <c r="E67" s="36">
        <f>E25</f>
        <v>337121757.87</v>
      </c>
      <c r="F67" s="36">
        <f t="shared" si="0"/>
        <v>65.01</v>
      </c>
    </row>
    <row r="68" spans="1:6" ht="15.75" customHeight="1">
      <c r="A68" s="68">
        <v>43</v>
      </c>
      <c r="B68" s="6" t="s">
        <v>3</v>
      </c>
      <c r="C68" s="7" t="s">
        <v>67</v>
      </c>
      <c r="D68" s="38">
        <f>SUM(D69+D99)</f>
        <v>986470501</v>
      </c>
      <c r="E68" s="38">
        <f>SUM(E69+E99)+E102+E103</f>
        <v>470283280.09</v>
      </c>
      <c r="F68" s="36">
        <f t="shared" si="0"/>
        <v>47.67</v>
      </c>
    </row>
    <row r="69" spans="1:6" ht="64.5" customHeight="1">
      <c r="A69" s="68">
        <v>44</v>
      </c>
      <c r="B69" s="32" t="s">
        <v>68</v>
      </c>
      <c r="C69" s="7" t="s">
        <v>69</v>
      </c>
      <c r="D69" s="36">
        <f>SUM(D70+D72+D79+D93)</f>
        <v>983788501</v>
      </c>
      <c r="E69" s="36">
        <f>SUM(E70+E72+E79+E93)</f>
        <v>476957114.68</v>
      </c>
      <c r="F69" s="36">
        <f t="shared" si="0"/>
        <v>48.48</v>
      </c>
    </row>
    <row r="70" spans="1:6" ht="33" customHeight="1">
      <c r="A70" s="68">
        <v>45</v>
      </c>
      <c r="B70" s="6" t="s">
        <v>78</v>
      </c>
      <c r="C70" s="26" t="s">
        <v>100</v>
      </c>
      <c r="D70" s="36">
        <f>SUM(D71)</f>
        <v>277612000</v>
      </c>
      <c r="E70" s="36">
        <v>0</v>
      </c>
      <c r="F70" s="36">
        <f t="shared" si="0"/>
        <v>0</v>
      </c>
    </row>
    <row r="71" spans="1:6" ht="46.5" customHeight="1">
      <c r="A71" s="68">
        <v>46</v>
      </c>
      <c r="B71" s="14" t="s">
        <v>77</v>
      </c>
      <c r="C71" s="23" t="s">
        <v>99</v>
      </c>
      <c r="D71" s="40">
        <v>277612000</v>
      </c>
      <c r="E71" s="40">
        <v>0</v>
      </c>
      <c r="F71" s="40">
        <f t="shared" si="0"/>
        <v>0</v>
      </c>
    </row>
    <row r="72" spans="1:6" ht="47.25" customHeight="1">
      <c r="A72" s="68">
        <v>47</v>
      </c>
      <c r="B72" s="6" t="s">
        <v>79</v>
      </c>
      <c r="C72" s="27" t="s">
        <v>43</v>
      </c>
      <c r="D72" s="36">
        <f>SUM(D73:D78)</f>
        <v>59698445</v>
      </c>
      <c r="E72" s="36">
        <f>SUM(E73:E78)</f>
        <v>30018754.64</v>
      </c>
      <c r="F72" s="36">
        <f t="shared" si="0"/>
        <v>50.28</v>
      </c>
    </row>
    <row r="73" spans="1:6" s="51" customFormat="1" ht="95.25" customHeight="1">
      <c r="A73" s="48">
        <v>49</v>
      </c>
      <c r="B73" s="14" t="s">
        <v>162</v>
      </c>
      <c r="C73" s="54" t="s">
        <v>163</v>
      </c>
      <c r="D73" s="41">
        <v>8455845</v>
      </c>
      <c r="E73" s="41">
        <v>0</v>
      </c>
      <c r="F73" s="40">
        <f>E73/D73*100</f>
        <v>0</v>
      </c>
    </row>
    <row r="74" spans="1:6" s="51" customFormat="1" ht="45" customHeight="1">
      <c r="A74" s="48">
        <v>49</v>
      </c>
      <c r="B74" s="14" t="s">
        <v>147</v>
      </c>
      <c r="C74" s="54" t="s">
        <v>148</v>
      </c>
      <c r="D74" s="41">
        <v>1406400</v>
      </c>
      <c r="E74" s="41">
        <v>1224701.64</v>
      </c>
      <c r="F74" s="40">
        <f t="shared" si="0"/>
        <v>87.08</v>
      </c>
    </row>
    <row r="75" spans="1:6" ht="120" customHeight="1">
      <c r="A75" s="68">
        <v>48</v>
      </c>
      <c r="B75" s="14" t="s">
        <v>80</v>
      </c>
      <c r="C75" s="28" t="s">
        <v>76</v>
      </c>
      <c r="D75" s="41">
        <v>9513600</v>
      </c>
      <c r="E75" s="41">
        <v>1704153</v>
      </c>
      <c r="F75" s="40">
        <f t="shared" si="0"/>
        <v>17.91</v>
      </c>
    </row>
    <row r="76" spans="1:6" ht="78" customHeight="1">
      <c r="A76" s="68">
        <v>49</v>
      </c>
      <c r="B76" s="14" t="s">
        <v>80</v>
      </c>
      <c r="C76" s="28" t="s">
        <v>97</v>
      </c>
      <c r="D76" s="41">
        <v>35382000</v>
      </c>
      <c r="E76" s="41">
        <v>22149300</v>
      </c>
      <c r="F76" s="40">
        <f t="shared" si="0"/>
        <v>62.6</v>
      </c>
    </row>
    <row r="77" spans="1:6" s="51" customFormat="1" ht="58.5" customHeight="1">
      <c r="A77" s="48">
        <v>50</v>
      </c>
      <c r="B77" s="14" t="s">
        <v>143</v>
      </c>
      <c r="C77" s="57" t="s">
        <v>144</v>
      </c>
      <c r="D77" s="41">
        <v>4860600</v>
      </c>
      <c r="E77" s="41">
        <v>4860600</v>
      </c>
      <c r="F77" s="40">
        <f t="shared" si="0"/>
        <v>100</v>
      </c>
    </row>
    <row r="78" spans="1:6" s="51" customFormat="1" ht="95.25" customHeight="1">
      <c r="A78" s="48"/>
      <c r="B78" s="14" t="s">
        <v>145</v>
      </c>
      <c r="C78" s="47" t="s">
        <v>146</v>
      </c>
      <c r="D78" s="41">
        <v>80000</v>
      </c>
      <c r="E78" s="41">
        <v>80000</v>
      </c>
      <c r="F78" s="40">
        <f t="shared" si="0"/>
        <v>100</v>
      </c>
    </row>
    <row r="79" spans="1:6" ht="31.5" customHeight="1">
      <c r="A79" s="68">
        <v>50</v>
      </c>
      <c r="B79" s="6" t="s">
        <v>81</v>
      </c>
      <c r="C79" s="27" t="s">
        <v>101</v>
      </c>
      <c r="D79" s="36">
        <f>D80+D81+D82+D83+D84+D85+D86+D87+D88+D89+D90+D91+D92</f>
        <v>559840400</v>
      </c>
      <c r="E79" s="36">
        <f>E80+E81+E82+E83+E84+E85+E86+E87+E88+E89+E90+E91+E92</f>
        <v>434405769</v>
      </c>
      <c r="F79" s="36">
        <f t="shared" si="0"/>
        <v>77.59</v>
      </c>
    </row>
    <row r="80" spans="1:6" s="51" customFormat="1" ht="57" customHeight="1">
      <c r="A80" s="69">
        <v>53</v>
      </c>
      <c r="B80" s="42" t="s">
        <v>83</v>
      </c>
      <c r="C80" s="46" t="s">
        <v>108</v>
      </c>
      <c r="D80" s="41">
        <v>5181000</v>
      </c>
      <c r="E80" s="41">
        <v>4835119.36</v>
      </c>
      <c r="F80" s="41">
        <f aca="true" t="shared" si="1" ref="F80:F87">E80/D80*100</f>
        <v>93.32</v>
      </c>
    </row>
    <row r="81" spans="1:6" s="51" customFormat="1" ht="106.5" customHeight="1">
      <c r="A81" s="69">
        <v>57</v>
      </c>
      <c r="B81" s="42" t="s">
        <v>85</v>
      </c>
      <c r="C81" s="45" t="s">
        <v>112</v>
      </c>
      <c r="D81" s="41">
        <v>76132000</v>
      </c>
      <c r="E81" s="41">
        <v>67526964</v>
      </c>
      <c r="F81" s="41">
        <f t="shared" si="1"/>
        <v>88.7</v>
      </c>
    </row>
    <row r="82" spans="1:6" s="51" customFormat="1" ht="106.5" customHeight="1">
      <c r="A82" s="69">
        <v>54</v>
      </c>
      <c r="B82" s="42" t="s">
        <v>85</v>
      </c>
      <c r="C82" s="45" t="s">
        <v>109</v>
      </c>
      <c r="D82" s="41">
        <v>49000</v>
      </c>
      <c r="E82" s="41">
        <v>36750</v>
      </c>
      <c r="F82" s="41">
        <f t="shared" si="1"/>
        <v>75</v>
      </c>
    </row>
    <row r="83" spans="1:6" s="51" customFormat="1" ht="122.25" customHeight="1">
      <c r="A83" s="69">
        <v>55</v>
      </c>
      <c r="B83" s="42" t="s">
        <v>85</v>
      </c>
      <c r="C83" s="45" t="s">
        <v>110</v>
      </c>
      <c r="D83" s="41">
        <v>200</v>
      </c>
      <c r="E83" s="41">
        <v>200</v>
      </c>
      <c r="F83" s="41">
        <f t="shared" si="1"/>
        <v>100</v>
      </c>
    </row>
    <row r="84" spans="1:6" s="51" customFormat="1" ht="79.5" customHeight="1">
      <c r="A84" s="69">
        <v>56</v>
      </c>
      <c r="B84" s="42" t="s">
        <v>85</v>
      </c>
      <c r="C84" s="45" t="s">
        <v>111</v>
      </c>
      <c r="D84" s="41">
        <v>115200</v>
      </c>
      <c r="E84" s="41">
        <v>115200</v>
      </c>
      <c r="F84" s="41">
        <f t="shared" si="1"/>
        <v>100</v>
      </c>
    </row>
    <row r="85" spans="1:6" s="51" customFormat="1" ht="92.25" customHeight="1">
      <c r="A85" s="69">
        <v>61</v>
      </c>
      <c r="B85" s="42" t="s">
        <v>85</v>
      </c>
      <c r="C85" s="44" t="s">
        <v>115</v>
      </c>
      <c r="D85" s="41">
        <v>724900</v>
      </c>
      <c r="E85" s="41">
        <v>657698</v>
      </c>
      <c r="F85" s="41">
        <f t="shared" si="1"/>
        <v>90.73</v>
      </c>
    </row>
    <row r="86" spans="1:6" s="51" customFormat="1" ht="168.75" customHeight="1">
      <c r="A86" s="69">
        <v>62</v>
      </c>
      <c r="B86" s="42" t="s">
        <v>87</v>
      </c>
      <c r="C86" s="43" t="s">
        <v>116</v>
      </c>
      <c r="D86" s="41">
        <v>1208500</v>
      </c>
      <c r="E86" s="41">
        <v>1208500</v>
      </c>
      <c r="F86" s="41">
        <f t="shared" si="1"/>
        <v>100</v>
      </c>
    </row>
    <row r="87" spans="1:6" s="51" customFormat="1" ht="109.5" customHeight="1">
      <c r="A87" s="69">
        <v>52</v>
      </c>
      <c r="B87" s="42" t="s">
        <v>84</v>
      </c>
      <c r="C87" s="46" t="s">
        <v>107</v>
      </c>
      <c r="D87" s="41">
        <v>5100</v>
      </c>
      <c r="E87" s="41">
        <v>0</v>
      </c>
      <c r="F87" s="41">
        <f t="shared" si="1"/>
        <v>0</v>
      </c>
    </row>
    <row r="88" spans="1:6" s="51" customFormat="1" ht="108" customHeight="1">
      <c r="A88" s="69">
        <v>51</v>
      </c>
      <c r="B88" s="42" t="s">
        <v>86</v>
      </c>
      <c r="C88" s="47" t="s">
        <v>98</v>
      </c>
      <c r="D88" s="41">
        <v>15016300</v>
      </c>
      <c r="E88" s="41">
        <v>10968537.64</v>
      </c>
      <c r="F88" s="41">
        <f t="shared" si="0"/>
        <v>73.04</v>
      </c>
    </row>
    <row r="89" spans="1:6" s="51" customFormat="1" ht="147.75" customHeight="1">
      <c r="A89" s="69">
        <v>63</v>
      </c>
      <c r="B89" s="42" t="s">
        <v>136</v>
      </c>
      <c r="C89" s="43" t="s">
        <v>137</v>
      </c>
      <c r="D89" s="41">
        <v>73800</v>
      </c>
      <c r="E89" s="41">
        <v>73800</v>
      </c>
      <c r="F89" s="41">
        <f>E89/D89*100</f>
        <v>100</v>
      </c>
    </row>
    <row r="90" spans="1:6" s="51" customFormat="1" ht="119.25" customHeight="1">
      <c r="A90" s="69">
        <v>63</v>
      </c>
      <c r="B90" s="42" t="s">
        <v>119</v>
      </c>
      <c r="C90" s="43" t="s">
        <v>155</v>
      </c>
      <c r="D90" s="41">
        <v>493100</v>
      </c>
      <c r="E90" s="41">
        <v>0</v>
      </c>
      <c r="F90" s="41">
        <f>E90/D90*100</f>
        <v>0</v>
      </c>
    </row>
    <row r="91" spans="1:6" s="51" customFormat="1" ht="169.5" customHeight="1">
      <c r="A91" s="70">
        <v>58</v>
      </c>
      <c r="B91" s="42" t="s">
        <v>82</v>
      </c>
      <c r="C91" s="44" t="s">
        <v>113</v>
      </c>
      <c r="D91" s="41">
        <v>238035000</v>
      </c>
      <c r="E91" s="41">
        <v>182263000</v>
      </c>
      <c r="F91" s="41">
        <f aca="true" t="shared" si="2" ref="F91:F97">E91/D91*100</f>
        <v>76.57</v>
      </c>
    </row>
    <row r="92" spans="1:6" s="51" customFormat="1" ht="106.5" customHeight="1">
      <c r="A92" s="70">
        <v>59</v>
      </c>
      <c r="B92" s="42" t="s">
        <v>82</v>
      </c>
      <c r="C92" s="45" t="s">
        <v>114</v>
      </c>
      <c r="D92" s="41">
        <v>222806300</v>
      </c>
      <c r="E92" s="41">
        <v>166720000</v>
      </c>
      <c r="F92" s="41">
        <f t="shared" si="2"/>
        <v>74.83</v>
      </c>
    </row>
    <row r="93" spans="1:6" ht="20.25" customHeight="1">
      <c r="A93" s="68">
        <v>64</v>
      </c>
      <c r="B93" s="6" t="s">
        <v>88</v>
      </c>
      <c r="C93" s="29" t="s">
        <v>17</v>
      </c>
      <c r="D93" s="36">
        <f>SUM(D94:D98)</f>
        <v>86637656</v>
      </c>
      <c r="E93" s="36">
        <f>SUM(E94:E98)</f>
        <v>12532591.04</v>
      </c>
      <c r="F93" s="36">
        <f t="shared" si="2"/>
        <v>14.47</v>
      </c>
    </row>
    <row r="94" spans="1:6" s="51" customFormat="1" ht="123" customHeight="1">
      <c r="A94" s="48">
        <v>66</v>
      </c>
      <c r="B94" s="49" t="s">
        <v>164</v>
      </c>
      <c r="C94" s="50" t="s">
        <v>165</v>
      </c>
      <c r="D94" s="41">
        <v>5839500</v>
      </c>
      <c r="E94" s="41">
        <v>583635.04</v>
      </c>
      <c r="F94" s="41">
        <f>E94/D94*100</f>
        <v>9.99</v>
      </c>
    </row>
    <row r="95" spans="1:6" s="51" customFormat="1" ht="123" customHeight="1">
      <c r="A95" s="48">
        <v>66</v>
      </c>
      <c r="B95" s="49" t="s">
        <v>138</v>
      </c>
      <c r="C95" s="50" t="s">
        <v>139</v>
      </c>
      <c r="D95" s="41">
        <v>70000000</v>
      </c>
      <c r="E95" s="41">
        <v>0</v>
      </c>
      <c r="F95" s="41">
        <f t="shared" si="2"/>
        <v>0</v>
      </c>
    </row>
    <row r="96" spans="1:6" s="51" customFormat="1" ht="45" customHeight="1">
      <c r="A96" s="48">
        <v>68</v>
      </c>
      <c r="B96" s="52" t="s">
        <v>140</v>
      </c>
      <c r="C96" s="53" t="s">
        <v>141</v>
      </c>
      <c r="D96" s="41">
        <v>1609456</v>
      </c>
      <c r="E96" s="41">
        <v>1609456</v>
      </c>
      <c r="F96" s="41">
        <f t="shared" si="2"/>
        <v>100</v>
      </c>
    </row>
    <row r="97" spans="1:6" s="51" customFormat="1" ht="45.75" customHeight="1">
      <c r="A97" s="48">
        <v>69</v>
      </c>
      <c r="B97" s="52" t="s">
        <v>142</v>
      </c>
      <c r="C97" s="53" t="s">
        <v>141</v>
      </c>
      <c r="D97" s="41">
        <v>9088700</v>
      </c>
      <c r="E97" s="41">
        <v>9088700</v>
      </c>
      <c r="F97" s="41">
        <f t="shared" si="2"/>
        <v>100</v>
      </c>
    </row>
    <row r="98" spans="1:6" s="51" customFormat="1" ht="45.75" customHeight="1">
      <c r="A98" s="48">
        <v>69</v>
      </c>
      <c r="B98" s="52" t="s">
        <v>166</v>
      </c>
      <c r="C98" s="53" t="s">
        <v>141</v>
      </c>
      <c r="D98" s="41">
        <v>100000</v>
      </c>
      <c r="E98" s="41">
        <v>1250800</v>
      </c>
      <c r="F98" s="41">
        <f>E98/D98*100</f>
        <v>1250.8</v>
      </c>
    </row>
    <row r="99" spans="1:6" ht="29.25" customHeight="1">
      <c r="A99" s="68">
        <v>65</v>
      </c>
      <c r="B99" s="6" t="s">
        <v>103</v>
      </c>
      <c r="C99" s="4" t="s">
        <v>102</v>
      </c>
      <c r="D99" s="35">
        <f>SUM(D100:D101)</f>
        <v>2682000</v>
      </c>
      <c r="E99" s="35">
        <f>SUM(E100:E101)</f>
        <v>2613480</v>
      </c>
      <c r="F99" s="36">
        <f t="shared" si="0"/>
        <v>97.45</v>
      </c>
    </row>
    <row r="100" spans="1:6" ht="33" customHeight="1">
      <c r="A100" s="68">
        <v>66</v>
      </c>
      <c r="B100" s="14" t="s">
        <v>89</v>
      </c>
      <c r="C100" s="4" t="s">
        <v>27</v>
      </c>
      <c r="D100" s="37">
        <v>1250000</v>
      </c>
      <c r="E100" s="40">
        <v>1260500</v>
      </c>
      <c r="F100" s="40">
        <f>E100/D100*100</f>
        <v>100.84</v>
      </c>
    </row>
    <row r="101" spans="1:6" ht="35.25" customHeight="1">
      <c r="A101" s="68">
        <v>67</v>
      </c>
      <c r="B101" s="14" t="s">
        <v>90</v>
      </c>
      <c r="C101" s="4" t="s">
        <v>27</v>
      </c>
      <c r="D101" s="37">
        <v>1432000</v>
      </c>
      <c r="E101" s="40">
        <v>1352980</v>
      </c>
      <c r="F101" s="40">
        <f>E101/D101*100</f>
        <v>94.48</v>
      </c>
    </row>
    <row r="102" spans="1:6" ht="60" customHeight="1">
      <c r="A102" s="68"/>
      <c r="B102" s="14" t="s">
        <v>135</v>
      </c>
      <c r="C102" s="4" t="s">
        <v>124</v>
      </c>
      <c r="D102" s="40">
        <v>0</v>
      </c>
      <c r="E102" s="40">
        <v>13434.55</v>
      </c>
      <c r="F102" s="40">
        <v>0</v>
      </c>
    </row>
    <row r="103" spans="1:6" ht="77.25" customHeight="1">
      <c r="A103" s="68"/>
      <c r="B103" s="14" t="s">
        <v>134</v>
      </c>
      <c r="C103" s="4" t="s">
        <v>125</v>
      </c>
      <c r="D103" s="40">
        <v>0</v>
      </c>
      <c r="E103" s="40">
        <v>-9300749.14</v>
      </c>
      <c r="F103" s="40">
        <v>0</v>
      </c>
    </row>
    <row r="104" spans="1:6" ht="18" customHeight="1">
      <c r="A104" s="67">
        <v>68</v>
      </c>
      <c r="B104" s="12"/>
      <c r="C104" s="34" t="s">
        <v>133</v>
      </c>
      <c r="D104" s="35">
        <f>+D67+D68</f>
        <v>1505011187</v>
      </c>
      <c r="E104" s="36">
        <f>E67+E68</f>
        <v>807405037.96</v>
      </c>
      <c r="F104" s="36">
        <f>E104/D104*100</f>
        <v>53.65</v>
      </c>
    </row>
  </sheetData>
  <sheetProtection/>
  <mergeCells count="16">
    <mergeCell ref="B10:F10"/>
    <mergeCell ref="B9:F9"/>
    <mergeCell ref="D23:D24"/>
    <mergeCell ref="C23:C24"/>
    <mergeCell ref="B23:B24"/>
    <mergeCell ref="A23:A24"/>
    <mergeCell ref="B11:F11"/>
    <mergeCell ref="B67:C67"/>
    <mergeCell ref="D13:F13"/>
    <mergeCell ref="D14:F14"/>
    <mergeCell ref="D15:F15"/>
    <mergeCell ref="D16:F16"/>
    <mergeCell ref="B19:F19"/>
    <mergeCell ref="B20:F20"/>
    <mergeCell ref="E23:E24"/>
    <mergeCell ref="F23:F24"/>
  </mergeCells>
  <printOptions/>
  <pageMargins left="0.9448818897637796" right="0.1968503937007874" top="0.551181102362204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userfin</cp:lastModifiedBy>
  <cp:lastPrinted>2020-07-31T02:29:44Z</cp:lastPrinted>
  <dcterms:created xsi:type="dcterms:W3CDTF">1999-08-31T09:18:08Z</dcterms:created>
  <dcterms:modified xsi:type="dcterms:W3CDTF">2020-10-12T08:47:02Z</dcterms:modified>
  <cp:category/>
  <cp:version/>
  <cp:contentType/>
  <cp:contentStatus/>
</cp:coreProperties>
</file>