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9 месяцев" sheetId="1" r:id="rId1"/>
  </sheets>
  <definedNames>
    <definedName name="_xlnm.Print_Titles" localSheetId="0">'9 месяцев'!$9:$10</definedName>
  </definedNames>
  <calcPr fullCalcOnLoad="1"/>
</workbook>
</file>

<file path=xl/sharedStrings.xml><?xml version="1.0" encoding="utf-8"?>
<sst xmlns="http://schemas.openxmlformats.org/spreadsheetml/2006/main" count="155" uniqueCount="141">
  <si>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</si>
  <si>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</si>
  <si>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</si>
  <si>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</si>
  <si>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</si>
  <si>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</si>
  <si>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</si>
  <si>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</si>
  <si>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</si>
  <si>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</si>
  <si>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</si>
  <si>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</si>
  <si>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</si>
  <si>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</si>
  <si>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</si>
  <si>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</si>
  <si>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</si>
  <si>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</si>
  <si>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</si>
  <si>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</si>
  <si>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</si>
  <si>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</si>
  <si>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</si>
  <si>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</si>
  <si>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</si>
  <si>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</si>
  <si>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</si>
  <si>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</si>
  <si>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</si>
  <si>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</si>
  <si>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</si>
  <si>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</si>
  <si>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</si>
  <si>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</si>
  <si>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</si>
  <si>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</si>
  <si>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</si>
  <si>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</si>
  <si>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</si>
  <si>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</si>
  <si>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</si>
  <si>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</si>
  <si>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</si>
  <si>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</si>
  <si>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</si>
  <si>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</si>
  <si>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</si>
  <si>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</si>
  <si>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</si>
  <si>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</si>
  <si>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</si>
  <si>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</si>
  <si>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</si>
  <si>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</si>
  <si>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</si>
  <si>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</si>
  <si>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</si>
  <si>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</si>
  <si>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</si>
  <si>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</si>
  <si>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</si>
  <si>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</si>
  <si>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</si>
  <si>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</si>
  <si>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</si>
  <si>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</si>
  <si>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</si>
  <si>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</si>
  <si>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</si>
  <si>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</si>
  <si>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</si>
  <si>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</si>
  <si>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</si>
  <si>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</si>
  <si>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</si>
  <si>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</si>
  <si>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</si>
  <si>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</si>
  <si>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</si>
  <si>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</si>
  <si>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</si>
  <si>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</si>
  <si>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</si>
  <si>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</si>
  <si>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</si>
  <si>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</si>
  <si>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</si>
  <si>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</si>
  <si>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</si>
  <si>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</si>
  <si>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</si>
  <si>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</si>
  <si>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</si>
  <si>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</si>
  <si>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</si>
  <si>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</si>
  <si>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</si>
  <si>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</si>
  <si>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</si>
  <si>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</si>
  <si>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</si>
  <si>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</si>
  <si>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</si>
  <si>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</si>
  <si>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</si>
  <si>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</si>
  <si>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</si>
  <si>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</si>
  <si>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</si>
  <si>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</si>
  <si>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</si>
  <si>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</si>
  <si>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</si>
  <si>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</si>
  <si>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</si>
  <si>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901 1 11 07014 04 0000 120</t>
  </si>
  <si>
    <t>Доходы от перечисления части прибыли, остающейся после уплаты и иных обязательных платежей муниципальных унитарных предприятий, созданных городскими округами</t>
  </si>
  <si>
    <t>901 2 02 20051 04 0000 151</t>
  </si>
  <si>
    <t>Субсидии бюджетам городских округов на реализацию федеральных целевых программ (на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</si>
  <si>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</si>
  <si>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</si>
  <si>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901 2 02 25527 04 0000 151</t>
  </si>
  <si>
    <t xml:space="preserve"> 901 2 02 35462 04 0000 151</t>
  </si>
  <si>
    <t>901 2 02 49999 04 0000 151</t>
  </si>
  <si>
    <t>906 2 02 49999 04 0000 151</t>
  </si>
  <si>
    <t>908 2 02 49999 04 0000 151</t>
  </si>
  <si>
    <t>ИТОГО  налоговые и неналоговые доходы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</si>
  <si>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</si>
  <si>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(ГТО)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</si>
  <si>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</si>
  <si>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</si>
  <si>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</si>
  <si>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Приложение № 1</t>
  </si>
  <si>
    <t xml:space="preserve">от  №          </t>
  </si>
  <si>
    <t xml:space="preserve">    Исполнение бюджета по доходам городского округа Заречный</t>
  </si>
  <si>
    <t>Годовые назначения  2017 год                                  (с корректировкой)</t>
  </si>
  <si>
    <t>Исполнение за           9 месяцев 2017 г.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</si>
  <si>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</si>
  <si>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>за девять месяцев  2017 года</t>
  </si>
  <si>
    <t xml:space="preserve">Утверждено решением </t>
  </si>
  <si>
    <t>Думы городского округа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</si>
</sst>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</numFmts>
  <fonts count="7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70" fontId="4" fillId="0" borderId="10" xfId="6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43" fontId="4" fillId="0" borderId="10" xfId="60" applyNumberFormat="1" applyFont="1" applyBorder="1" applyAlignment="1">
      <alignment/>
    </xf>
    <xf numFmtId="170" fontId="7" fillId="0" borderId="13" xfId="60" applyNumberFormat="1" applyFont="1" applyBorder="1" applyAlignment="1">
      <alignment/>
    </xf>
    <xf numFmtId="170" fontId="7" fillId="0" borderId="14" xfId="6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NumberFormat="1" applyFont="1" applyBorder="1" applyAlignment="1">
      <alignment horizontal="justify" vertical="top" wrapText="1"/>
    </xf>
    <xf numFmtId="43" fontId="7" fillId="0" borderId="18" xfId="60" applyNumberFormat="1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/>
    </xf>
    <xf numFmtId="170" fontId="26" fillId="0" borderId="0" xfId="60" applyNumberFormat="1" applyFont="1" applyBorder="1" applyAlignment="1">
      <alignment/>
    </xf>
    <xf numFmtId="170" fontId="7" fillId="0" borderId="0" xfId="60" applyNumberFormat="1" applyFont="1" applyBorder="1" applyAlignment="1">
      <alignment/>
    </xf>
    <xf numFmtId="170" fontId="22" fillId="0" borderId="0" xfId="60" applyNumberFormat="1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justify" vertical="top" wrapText="1"/>
    </xf>
    <xf numFmtId="43" fontId="7" fillId="0" borderId="0" xfId="6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3" fontId="4" fillId="0" borderId="0" xfId="60" applyFont="1" applyBorder="1" applyAlignment="1">
      <alignment horizontal="center"/>
    </xf>
    <xf numFmtId="164" fontId="2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justify" vertical="top" wrapText="1"/>
    </xf>
    <xf numFmtId="43" fontId="19" fillId="0" borderId="0" xfId="60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43" fontId="22" fillId="0" borderId="0" xfId="60" applyNumberFormat="1" applyFont="1" applyBorder="1" applyAlignment="1">
      <alignment/>
    </xf>
    <xf numFmtId="43" fontId="4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0" fontId="4" fillId="0" borderId="20" xfId="60" applyNumberFormat="1" applyFont="1" applyBorder="1" applyAlignment="1">
      <alignment/>
    </xf>
    <xf numFmtId="170" fontId="4" fillId="0" borderId="14" xfId="60" applyNumberFormat="1" applyFont="1" applyBorder="1" applyAlignment="1">
      <alignment/>
    </xf>
    <xf numFmtId="170" fontId="4" fillId="0" borderId="19" xfId="6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6" fillId="0" borderId="14" xfId="60" applyNumberFormat="1" applyFont="1" applyBorder="1" applyAlignment="1">
      <alignment/>
    </xf>
    <xf numFmtId="43" fontId="4" fillId="0" borderId="18" xfId="60" applyNumberFormat="1" applyFont="1" applyBorder="1" applyAlignment="1">
      <alignment/>
    </xf>
    <xf numFmtId="170" fontId="69" fillId="0" borderId="0" xfId="60" applyNumberFormat="1" applyFont="1" applyBorder="1" applyAlignment="1">
      <alignment/>
    </xf>
    <xf numFmtId="170" fontId="70" fillId="0" borderId="0" xfId="60" applyNumberFormat="1" applyFont="1" applyBorder="1" applyAlignment="1">
      <alignment/>
    </xf>
    <xf numFmtId="0" fontId="22" fillId="0" borderId="0" xfId="0" applyFont="1" applyBorder="1" applyAlignment="1">
      <alignment/>
    </xf>
    <xf numFmtId="170" fontId="7" fillId="0" borderId="18" xfId="60" applyNumberFormat="1" applyFont="1" applyBorder="1" applyAlignment="1">
      <alignment horizontal="center"/>
    </xf>
    <xf numFmtId="0" fontId="27" fillId="0" borderId="16" xfId="0" applyFont="1" applyBorder="1" applyAlignment="1">
      <alignment wrapText="1"/>
    </xf>
    <xf numFmtId="43" fontId="7" fillId="0" borderId="18" xfId="60" applyNumberFormat="1" applyFont="1" applyBorder="1" applyAlignment="1">
      <alignment/>
    </xf>
    <xf numFmtId="170" fontId="4" fillId="0" borderId="18" xfId="60" applyNumberFormat="1" applyFont="1" applyBorder="1" applyAlignment="1">
      <alignment/>
    </xf>
    <xf numFmtId="169" fontId="4" fillId="0" borderId="10" xfId="60" applyNumberFormat="1" applyFont="1" applyBorder="1" applyAlignment="1">
      <alignment/>
    </xf>
    <xf numFmtId="169" fontId="7" fillId="0" borderId="21" xfId="60" applyNumberFormat="1" applyFont="1" applyBorder="1" applyAlignment="1">
      <alignment/>
    </xf>
    <xf numFmtId="169" fontId="4" fillId="0" borderId="21" xfId="60" applyNumberFormat="1" applyFont="1" applyBorder="1" applyAlignment="1">
      <alignment/>
    </xf>
    <xf numFmtId="169" fontId="4" fillId="0" borderId="22" xfId="60" applyNumberFormat="1" applyFont="1" applyBorder="1" applyAlignment="1">
      <alignment/>
    </xf>
    <xf numFmtId="170" fontId="8" fillId="0" borderId="13" xfId="60" applyNumberFormat="1" applyFont="1" applyBorder="1" applyAlignment="1">
      <alignment/>
    </xf>
    <xf numFmtId="43" fontId="6" fillId="0" borderId="18" xfId="60" applyNumberFormat="1" applyFont="1" applyBorder="1" applyAlignment="1">
      <alignment/>
    </xf>
    <xf numFmtId="170" fontId="7" fillId="0" borderId="13" xfId="6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69" fontId="7" fillId="0" borderId="21" xfId="60" applyNumberFormat="1" applyFont="1" applyBorder="1" applyAlignment="1">
      <alignment/>
    </xf>
    <xf numFmtId="170" fontId="18" fillId="33" borderId="19" xfId="60" applyNumberFormat="1" applyFont="1" applyFill="1" applyBorder="1" applyAlignment="1">
      <alignment horizontal="center"/>
    </xf>
    <xf numFmtId="170" fontId="18" fillId="33" borderId="24" xfId="60" applyNumberFormat="1" applyFont="1" applyFill="1" applyBorder="1" applyAlignment="1">
      <alignment horizontal="center"/>
    </xf>
    <xf numFmtId="170" fontId="18" fillId="33" borderId="14" xfId="60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27" fillId="0" borderId="25" xfId="0" applyFont="1" applyBorder="1" applyAlignment="1">
      <alignment horizontal="left" wrapText="1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8" xfId="0" applyFont="1" applyBorder="1" applyAlignment="1">
      <alignment wrapText="1"/>
    </xf>
    <xf numFmtId="0" fontId="15" fillId="0" borderId="26" xfId="0" applyFont="1" applyBorder="1" applyAlignment="1" applyProtection="1">
      <alignment wrapText="1"/>
      <protection locked="0"/>
    </xf>
    <xf numFmtId="0" fontId="15" fillId="0" borderId="26" xfId="0" applyNumberFormat="1" applyFont="1" applyBorder="1" applyAlignment="1" applyProtection="1">
      <alignment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0" fontId="13" fillId="0" borderId="23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6" fillId="0" borderId="16" xfId="0" applyFont="1" applyBorder="1" applyAlignment="1">
      <alignment wrapText="1"/>
    </xf>
    <xf numFmtId="170" fontId="7" fillId="0" borderId="18" xfId="60" applyNumberFormat="1" applyFont="1" applyBorder="1" applyAlignment="1">
      <alignment/>
    </xf>
    <xf numFmtId="170" fontId="7" fillId="0" borderId="18" xfId="60" applyNumberFormat="1" applyFont="1" applyBorder="1" applyAlignment="1">
      <alignment/>
    </xf>
    <xf numFmtId="170" fontId="4" fillId="0" borderId="18" xfId="6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71" fillId="0" borderId="31" xfId="0" applyFont="1" applyBorder="1" applyAlignment="1">
      <alignment horizontal="left" vertical="top" wrapText="1"/>
    </xf>
    <xf numFmtId="0" fontId="5" fillId="0" borderId="31" xfId="0" applyFont="1" applyBorder="1" applyAlignment="1" applyProtection="1">
      <alignment wrapText="1"/>
      <protection locked="0"/>
    </xf>
    <xf numFmtId="43" fontId="7" fillId="0" borderId="32" xfId="60" applyNumberFormat="1" applyFont="1" applyBorder="1" applyAlignment="1">
      <alignment/>
    </xf>
    <xf numFmtId="0" fontId="15" fillId="33" borderId="12" xfId="0" applyFont="1" applyFill="1" applyBorder="1" applyAlignment="1">
      <alignment horizontal="center"/>
    </xf>
    <xf numFmtId="43" fontId="4" fillId="0" borderId="33" xfId="60" applyNumberFormat="1" applyFont="1" applyBorder="1" applyAlignment="1">
      <alignment/>
    </xf>
    <xf numFmtId="43" fontId="7" fillId="0" borderId="18" xfId="60" applyNumberFormat="1" applyFont="1" applyBorder="1" applyAlignment="1">
      <alignment horizontal="center"/>
    </xf>
    <xf numFmtId="43" fontId="4" fillId="0" borderId="18" xfId="60" applyNumberFormat="1" applyFont="1" applyBorder="1" applyAlignment="1">
      <alignment/>
    </xf>
    <xf numFmtId="170" fontId="4" fillId="0" borderId="0" xfId="60" applyNumberFormat="1" applyFont="1" applyBorder="1" applyAlignment="1">
      <alignment/>
    </xf>
    <xf numFmtId="43" fontId="69" fillId="0" borderId="0" xfId="60" applyNumberFormat="1" applyFont="1" applyBorder="1" applyAlignment="1">
      <alignment/>
    </xf>
    <xf numFmtId="43" fontId="69" fillId="0" borderId="0" xfId="6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NumberFormat="1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71" fillId="0" borderId="0" xfId="0" applyNumberFormat="1" applyFont="1" applyBorder="1" applyAlignment="1">
      <alignment horizontal="justify" vertical="top" wrapText="1"/>
    </xf>
    <xf numFmtId="170" fontId="70" fillId="0" borderId="0" xfId="60" applyNumberFormat="1" applyFont="1" applyBorder="1" applyAlignment="1">
      <alignment/>
    </xf>
    <xf numFmtId="0" fontId="75" fillId="0" borderId="0" xfId="0" applyFont="1" applyBorder="1" applyAlignment="1">
      <alignment wrapText="1"/>
    </xf>
    <xf numFmtId="169" fontId="4" fillId="0" borderId="31" xfId="60" applyNumberFormat="1" applyFont="1" applyBorder="1" applyAlignment="1">
      <alignment/>
    </xf>
    <xf numFmtId="169" fontId="4" fillId="0" borderId="10" xfId="60" applyNumberFormat="1" applyFont="1" applyBorder="1" applyAlignment="1">
      <alignment/>
    </xf>
    <xf numFmtId="169" fontId="4" fillId="0" borderId="34" xfId="60" applyNumberFormat="1" applyFont="1" applyBorder="1" applyAlignment="1">
      <alignment/>
    </xf>
    <xf numFmtId="0" fontId="11" fillId="0" borderId="0" xfId="0" applyFont="1" applyBorder="1" applyAlignment="1">
      <alignment/>
    </xf>
    <xf numFmtId="41" fontId="76" fillId="33" borderId="0" xfId="60" applyNumberFormat="1" applyFont="1" applyFill="1" applyBorder="1" applyAlignment="1">
      <alignment horizontal="center"/>
    </xf>
    <xf numFmtId="169" fontId="7" fillId="0" borderId="0" xfId="60" applyNumberFormat="1" applyFont="1" applyBorder="1" applyAlignment="1">
      <alignment/>
    </xf>
    <xf numFmtId="169" fontId="4" fillId="0" borderId="0" xfId="60" applyNumberFormat="1" applyFont="1" applyBorder="1" applyAlignment="1">
      <alignment/>
    </xf>
    <xf numFmtId="0" fontId="13" fillId="0" borderId="10" xfId="0" applyFont="1" applyBorder="1" applyAlignment="1">
      <alignment horizontal="left" wrapText="1"/>
    </xf>
    <xf numFmtId="43" fontId="18" fillId="33" borderId="18" xfId="60" applyNumberFormat="1" applyFont="1" applyFill="1" applyBorder="1" applyAlignment="1">
      <alignment horizontal="center"/>
    </xf>
    <xf numFmtId="43" fontId="4" fillId="0" borderId="35" xfId="60" applyNumberFormat="1" applyFont="1" applyBorder="1" applyAlignment="1">
      <alignment/>
    </xf>
    <xf numFmtId="169" fontId="4" fillId="0" borderId="20" xfId="60" applyNumberFormat="1" applyFont="1" applyBorder="1" applyAlignment="1">
      <alignment/>
    </xf>
    <xf numFmtId="43" fontId="4" fillId="0" borderId="36" xfId="60" applyNumberFormat="1" applyFont="1" applyBorder="1" applyAlignment="1">
      <alignment/>
    </xf>
    <xf numFmtId="170" fontId="4" fillId="0" borderId="13" xfId="60" applyNumberFormat="1" applyFont="1" applyBorder="1" applyAlignment="1">
      <alignment/>
    </xf>
    <xf numFmtId="169" fontId="4" fillId="0" borderId="13" xfId="60" applyNumberFormat="1" applyFont="1" applyBorder="1" applyAlignment="1">
      <alignment/>
    </xf>
    <xf numFmtId="43" fontId="7" fillId="0" borderId="13" xfId="60" applyNumberFormat="1" applyFont="1" applyBorder="1" applyAlignment="1">
      <alignment/>
    </xf>
    <xf numFmtId="43" fontId="4" fillId="0" borderId="13" xfId="60" applyNumberFormat="1" applyFont="1" applyBorder="1" applyAlignment="1">
      <alignment/>
    </xf>
    <xf numFmtId="170" fontId="7" fillId="0" borderId="13" xfId="60" applyNumberFormat="1" applyFont="1" applyBorder="1" applyAlignment="1">
      <alignment horizontal="center"/>
    </xf>
    <xf numFmtId="170" fontId="4" fillId="0" borderId="13" xfId="60" applyNumberFormat="1" applyFont="1" applyBorder="1" applyAlignment="1">
      <alignment/>
    </xf>
    <xf numFmtId="170" fontId="18" fillId="33" borderId="13" xfId="60" applyNumberFormat="1" applyFont="1" applyFill="1" applyBorder="1" applyAlignment="1">
      <alignment horizontal="center"/>
    </xf>
    <xf numFmtId="170" fontId="77" fillId="33" borderId="37" xfId="60" applyNumberFormat="1" applyFont="1" applyFill="1" applyBorder="1" applyAlignment="1">
      <alignment horizontal="center"/>
    </xf>
    <xf numFmtId="169" fontId="4" fillId="0" borderId="38" xfId="60" applyNumberFormat="1" applyFont="1" applyBorder="1" applyAlignment="1">
      <alignment/>
    </xf>
    <xf numFmtId="169" fontId="7" fillId="0" borderId="39" xfId="60" applyNumberFormat="1" applyFont="1" applyBorder="1" applyAlignment="1">
      <alignment/>
    </xf>
    <xf numFmtId="0" fontId="13" fillId="0" borderId="24" xfId="0" applyFont="1" applyBorder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7" fillId="0" borderId="16" xfId="0" applyNumberFormat="1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33" borderId="23" xfId="0" applyFont="1" applyFill="1" applyBorder="1" applyAlignment="1">
      <alignment horizontal="left" wrapText="1"/>
    </xf>
    <xf numFmtId="0" fontId="15" fillId="33" borderId="23" xfId="0" applyFont="1" applyFill="1" applyBorder="1" applyAlignment="1">
      <alignment horizontal="left" vertical="top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vertical="top" wrapText="1"/>
    </xf>
    <xf numFmtId="0" fontId="27" fillId="0" borderId="16" xfId="0" applyNumberFormat="1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 applyProtection="1">
      <alignment horizontal="center" vertical="top" wrapText="1" shrinkToFit="1"/>
      <protection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 applyProtection="1">
      <alignment horizontal="center" wrapText="1" shrinkToFit="1"/>
      <protection/>
    </xf>
    <xf numFmtId="43" fontId="4" fillId="0" borderId="43" xfId="60" applyNumberFormat="1" applyFont="1" applyBorder="1" applyAlignment="1">
      <alignment/>
    </xf>
    <xf numFmtId="169" fontId="4" fillId="0" borderId="43" xfId="60" applyNumberFormat="1" applyFont="1" applyBorder="1" applyAlignment="1">
      <alignment/>
    </xf>
    <xf numFmtId="170" fontId="7" fillId="0" borderId="14" xfId="6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center" wrapText="1" shrinkToFit="1"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75" zoomScaleNormal="75" zoomScalePageLayoutView="0" workbookViewId="0" topLeftCell="A76">
      <selection activeCell="H81" sqref="H81"/>
    </sheetView>
  </sheetViews>
  <sheetFormatPr defaultColWidth="9.00390625" defaultRowHeight="12.75"/>
  <cols>
    <col min="1" max="1" width="26.625" style="0" customWidth="1"/>
    <col min="2" max="2" width="47.875" style="0" customWidth="1"/>
    <col min="3" max="3" width="21.75390625" style="0" customWidth="1"/>
    <col min="4" max="4" width="21.00390625" style="0" customWidth="1"/>
    <col min="5" max="5" width="12.00390625" style="0" customWidth="1"/>
    <col min="6" max="6" width="10.125" style="0" customWidth="1"/>
    <col min="7" max="7" width="11.375" style="0" bestFit="1" customWidth="1"/>
  </cols>
  <sheetData>
    <row r="1" spans="1:11" ht="21" customHeight="1">
      <c r="A1" s="3"/>
      <c r="B1" s="3"/>
      <c r="C1" s="3"/>
      <c r="D1" s="162" t="s">
        <v>132</v>
      </c>
      <c r="E1" s="162"/>
      <c r="F1" s="10"/>
      <c r="G1" s="3"/>
      <c r="H1" s="3"/>
      <c r="I1" s="3"/>
      <c r="J1" s="3"/>
      <c r="K1" s="3"/>
    </row>
    <row r="2" spans="1:11" ht="18" customHeight="1">
      <c r="A2" s="2"/>
      <c r="B2" s="2"/>
      <c r="C2" s="162" t="s">
        <v>139</v>
      </c>
      <c r="D2" s="163"/>
      <c r="E2" s="163"/>
      <c r="F2" s="10"/>
      <c r="G2" s="2"/>
      <c r="H2" s="2"/>
      <c r="I2" s="2"/>
      <c r="J2" s="2"/>
      <c r="K2" s="2"/>
    </row>
    <row r="3" spans="1:11" ht="17.25" customHeight="1">
      <c r="A3" s="2"/>
      <c r="B3" s="6"/>
      <c r="C3" s="162" t="s">
        <v>140</v>
      </c>
      <c r="D3" s="163"/>
      <c r="E3" s="163"/>
      <c r="F3" s="10"/>
      <c r="G3" s="2"/>
      <c r="H3" s="2"/>
      <c r="I3" s="2"/>
      <c r="J3" s="2"/>
      <c r="K3" s="2"/>
    </row>
    <row r="4" spans="1:11" ht="16.5" customHeight="1">
      <c r="A4" s="2"/>
      <c r="B4" s="6"/>
      <c r="C4" s="2"/>
      <c r="D4" s="162" t="s">
        <v>133</v>
      </c>
      <c r="E4" s="162"/>
      <c r="F4" s="10"/>
      <c r="G4" s="2"/>
      <c r="H4" s="2"/>
      <c r="I4" s="2"/>
      <c r="J4" s="2"/>
      <c r="K4" s="2"/>
    </row>
    <row r="5" spans="1:11" ht="15" customHeight="1">
      <c r="A5" s="2"/>
      <c r="B5" s="6"/>
      <c r="C5" s="2"/>
      <c r="D5" s="2"/>
      <c r="E5" s="8"/>
      <c r="F5" s="7"/>
      <c r="G5" s="2"/>
      <c r="H5" s="2"/>
      <c r="I5" s="2"/>
      <c r="J5" s="2"/>
      <c r="K5" s="2"/>
    </row>
    <row r="6" spans="1:11" ht="15.75" customHeight="1">
      <c r="A6" s="164" t="s">
        <v>134</v>
      </c>
      <c r="B6" s="165"/>
      <c r="C6" s="165"/>
      <c r="D6" s="165"/>
      <c r="E6" s="165"/>
      <c r="F6" s="2"/>
      <c r="G6" s="2"/>
      <c r="H6" s="2"/>
      <c r="I6" s="168"/>
      <c r="J6" s="168"/>
      <c r="K6" s="168"/>
    </row>
    <row r="7" spans="1:11" ht="20.25" customHeight="1">
      <c r="A7" s="166" t="s">
        <v>138</v>
      </c>
      <c r="B7" s="167"/>
      <c r="C7" s="167"/>
      <c r="D7" s="167"/>
      <c r="E7" s="167"/>
      <c r="F7" s="169"/>
      <c r="G7" s="169"/>
      <c r="H7" s="169"/>
      <c r="I7" s="169"/>
      <c r="J7" s="169"/>
      <c r="K7" s="169"/>
    </row>
    <row r="8" spans="1:11" ht="14.25" customHeight="1" thickBot="1">
      <c r="A8" s="2"/>
      <c r="B8" s="2"/>
      <c r="C8" s="2"/>
      <c r="D8" s="2"/>
      <c r="E8" s="2"/>
      <c r="F8" s="2"/>
      <c r="G8" s="2"/>
      <c r="H8" s="2"/>
      <c r="I8" s="161"/>
      <c r="J8" s="161"/>
      <c r="K8" s="161"/>
    </row>
    <row r="9" spans="1:11" ht="106.5" customHeight="1" thickBot="1">
      <c r="A9" s="152" t="s">
        <v>52</v>
      </c>
      <c r="B9" s="153" t="s">
        <v>38</v>
      </c>
      <c r="C9" s="152" t="s">
        <v>135</v>
      </c>
      <c r="D9" s="154" t="s">
        <v>136</v>
      </c>
      <c r="E9" s="155" t="s">
        <v>37</v>
      </c>
      <c r="F9" s="3"/>
      <c r="G9" s="3"/>
      <c r="H9" s="3"/>
      <c r="I9" s="3"/>
      <c r="J9" s="3"/>
      <c r="K9" s="3"/>
    </row>
    <row r="10" spans="1:11" ht="15" customHeight="1" thickBot="1">
      <c r="A10" s="4">
        <v>1</v>
      </c>
      <c r="B10" s="157">
        <v>2</v>
      </c>
      <c r="C10" s="156">
        <v>3</v>
      </c>
      <c r="D10" s="156">
        <v>4</v>
      </c>
      <c r="E10" s="156">
        <v>5</v>
      </c>
      <c r="F10" s="5"/>
      <c r="G10" s="5"/>
      <c r="H10" s="5"/>
      <c r="I10" s="5"/>
      <c r="J10" s="5"/>
      <c r="K10" s="5"/>
    </row>
    <row r="11" spans="1:11" ht="18.75" customHeight="1" thickBot="1">
      <c r="A11" s="9" t="s">
        <v>7</v>
      </c>
      <c r="B11" s="1" t="s">
        <v>8</v>
      </c>
      <c r="C11" s="11">
        <f>+C12+C14+C15+C19+C24+C27+C30+C39+C41+C42+C43+C44</f>
        <v>292078920</v>
      </c>
      <c r="D11" s="13">
        <f>+D12+D14+D15+D19+D24+D27+D30+D39+D41+D42+D43+D44</f>
        <v>200215822.06999996</v>
      </c>
      <c r="E11" s="61">
        <f aca="true" t="shared" si="0" ref="E11:E23">+D11/C11*100</f>
        <v>68.54853546774274</v>
      </c>
      <c r="F11" s="3"/>
      <c r="G11" s="3"/>
      <c r="H11" s="3"/>
      <c r="I11" s="3"/>
      <c r="J11" s="3"/>
      <c r="K11" s="3"/>
    </row>
    <row r="12" spans="1:11" ht="22.5" customHeight="1">
      <c r="A12" s="68" t="s">
        <v>9</v>
      </c>
      <c r="B12" s="81" t="s">
        <v>10</v>
      </c>
      <c r="C12" s="48">
        <f>SUM(C13:C13)</f>
        <v>104890000</v>
      </c>
      <c r="D12" s="107">
        <f>SUM(D13)</f>
        <v>83260074.38</v>
      </c>
      <c r="E12" s="64">
        <f t="shared" si="0"/>
        <v>79.3784673276766</v>
      </c>
      <c r="F12" s="3"/>
      <c r="G12" s="3"/>
      <c r="H12" s="3"/>
      <c r="I12" s="3"/>
      <c r="J12" s="3"/>
      <c r="K12" s="3"/>
    </row>
    <row r="13" spans="1:11" ht="23.25" customHeight="1">
      <c r="A13" s="70" t="s">
        <v>11</v>
      </c>
      <c r="B13" s="80" t="s">
        <v>4</v>
      </c>
      <c r="C13" s="15">
        <v>104890000</v>
      </c>
      <c r="D13" s="21">
        <v>83260074.38</v>
      </c>
      <c r="E13" s="62">
        <f t="shared" si="0"/>
        <v>79.3784673276766</v>
      </c>
      <c r="F13" s="3"/>
      <c r="G13" s="3"/>
      <c r="H13" s="3"/>
      <c r="I13" s="3"/>
      <c r="J13" s="3"/>
      <c r="K13" s="3"/>
    </row>
    <row r="14" spans="1:11" ht="52.5" customHeight="1">
      <c r="A14" s="92" t="s">
        <v>65</v>
      </c>
      <c r="B14" s="82" t="s">
        <v>66</v>
      </c>
      <c r="C14" s="49">
        <v>5381000</v>
      </c>
      <c r="D14" s="53">
        <v>4600448.13</v>
      </c>
      <c r="E14" s="63">
        <f t="shared" si="0"/>
        <v>85.49429715666233</v>
      </c>
      <c r="F14" s="3"/>
      <c r="G14" s="3"/>
      <c r="H14" s="3"/>
      <c r="I14" s="3"/>
      <c r="J14" s="3"/>
      <c r="K14" s="3"/>
    </row>
    <row r="15" spans="1:11" ht="21" customHeight="1">
      <c r="A15" s="69" t="s">
        <v>12</v>
      </c>
      <c r="B15" s="78" t="s">
        <v>13</v>
      </c>
      <c r="C15" s="49">
        <f>SUM(C16:C18)</f>
        <v>28680000</v>
      </c>
      <c r="D15" s="53">
        <f>SUM(D16:D18)</f>
        <v>20924947.53</v>
      </c>
      <c r="E15" s="63">
        <f t="shared" si="0"/>
        <v>72.96006809623431</v>
      </c>
      <c r="F15" s="3"/>
      <c r="G15" s="95"/>
      <c r="H15" s="3"/>
      <c r="I15" s="3"/>
      <c r="J15" s="3"/>
      <c r="K15" s="3"/>
    </row>
    <row r="16" spans="1:11" ht="39.75" customHeight="1">
      <c r="A16" s="93" t="s">
        <v>113</v>
      </c>
      <c r="B16" s="83" t="s">
        <v>112</v>
      </c>
      <c r="C16" s="75">
        <v>8260000</v>
      </c>
      <c r="D16" s="21">
        <v>7379371.45</v>
      </c>
      <c r="E16" s="62">
        <f t="shared" si="0"/>
        <v>89.33863740920097</v>
      </c>
      <c r="F16" s="3"/>
      <c r="G16" s="95"/>
      <c r="H16" s="3"/>
      <c r="I16" s="3"/>
      <c r="J16" s="3"/>
      <c r="K16" s="3"/>
    </row>
    <row r="17" spans="1:11" ht="43.5" customHeight="1">
      <c r="A17" s="70" t="s">
        <v>40</v>
      </c>
      <c r="B17" s="80" t="s">
        <v>14</v>
      </c>
      <c r="C17" s="15">
        <v>18100000</v>
      </c>
      <c r="D17" s="21">
        <v>11854788.51</v>
      </c>
      <c r="E17" s="62">
        <f t="shared" si="0"/>
        <v>65.4960691160221</v>
      </c>
      <c r="F17" s="3"/>
      <c r="G17" s="3"/>
      <c r="H17" s="3"/>
      <c r="I17" s="3"/>
      <c r="J17" s="3"/>
      <c r="K17" s="3"/>
    </row>
    <row r="18" spans="1:11" ht="58.5" customHeight="1">
      <c r="A18" s="70" t="s">
        <v>114</v>
      </c>
      <c r="B18" s="80" t="s">
        <v>62</v>
      </c>
      <c r="C18" s="15">
        <v>2320000</v>
      </c>
      <c r="D18" s="21">
        <v>1690787.57</v>
      </c>
      <c r="E18" s="62">
        <f t="shared" si="0"/>
        <v>72.87877456896553</v>
      </c>
      <c r="F18" s="3"/>
      <c r="G18" s="3"/>
      <c r="H18" s="3"/>
      <c r="I18" s="3"/>
      <c r="J18" s="3"/>
      <c r="K18" s="3"/>
    </row>
    <row r="19" spans="1:11" ht="29.25" customHeight="1">
      <c r="A19" s="69" t="s">
        <v>15</v>
      </c>
      <c r="B19" s="78" t="s">
        <v>16</v>
      </c>
      <c r="C19" s="49">
        <f>SUM(C20:C21)</f>
        <v>28100000</v>
      </c>
      <c r="D19" s="53">
        <f>SUM(D20:D21)</f>
        <v>17335084.729999997</v>
      </c>
      <c r="E19" s="63">
        <f t="shared" si="0"/>
        <v>61.690692989323836</v>
      </c>
      <c r="F19" s="3"/>
      <c r="G19" s="3"/>
      <c r="H19" s="3"/>
      <c r="I19" s="3"/>
      <c r="J19" s="3"/>
      <c r="K19" s="3"/>
    </row>
    <row r="20" spans="1:11" ht="30" customHeight="1">
      <c r="A20" s="70" t="s">
        <v>41</v>
      </c>
      <c r="B20" s="80" t="s">
        <v>5</v>
      </c>
      <c r="C20" s="15">
        <v>5100000</v>
      </c>
      <c r="D20" s="59">
        <v>3090590.65</v>
      </c>
      <c r="E20" s="62">
        <f t="shared" si="0"/>
        <v>60.59981666666666</v>
      </c>
      <c r="F20" s="3"/>
      <c r="G20" s="3"/>
      <c r="H20" s="3"/>
      <c r="I20" s="3"/>
      <c r="J20" s="3"/>
      <c r="K20" s="3"/>
    </row>
    <row r="21" spans="1:11" ht="30" customHeight="1">
      <c r="A21" s="70" t="s">
        <v>42</v>
      </c>
      <c r="B21" s="84" t="s">
        <v>6</v>
      </c>
      <c r="C21" s="76">
        <f>SUM(C22:C23)</f>
        <v>23000000</v>
      </c>
      <c r="D21" s="127">
        <f>SUM(D22:D23)</f>
        <v>14244494.079999998</v>
      </c>
      <c r="E21" s="74">
        <f t="shared" si="0"/>
        <v>61.93258295652173</v>
      </c>
      <c r="F21" s="3"/>
      <c r="G21" s="3"/>
      <c r="H21" s="3"/>
      <c r="I21" s="3"/>
      <c r="J21" s="3"/>
      <c r="K21" s="3"/>
    </row>
    <row r="22" spans="1:11" ht="26.25" customHeight="1">
      <c r="A22" s="71" t="s">
        <v>75</v>
      </c>
      <c r="B22" s="85" t="s">
        <v>79</v>
      </c>
      <c r="C22" s="77">
        <v>16000000</v>
      </c>
      <c r="D22" s="59">
        <v>11263726.2</v>
      </c>
      <c r="E22" s="74">
        <f t="shared" si="0"/>
        <v>70.39828874999999</v>
      </c>
      <c r="F22" s="3"/>
      <c r="G22" s="3"/>
      <c r="H22" s="3"/>
      <c r="I22" s="3"/>
      <c r="J22" s="3"/>
      <c r="K22" s="3"/>
    </row>
    <row r="23" spans="1:11" ht="28.5" customHeight="1">
      <c r="A23" s="71" t="s">
        <v>76</v>
      </c>
      <c r="B23" s="85" t="s">
        <v>80</v>
      </c>
      <c r="C23" s="75">
        <v>7000000</v>
      </c>
      <c r="D23" s="59">
        <v>2980767.88</v>
      </c>
      <c r="E23" s="62">
        <f t="shared" si="0"/>
        <v>42.582398285714284</v>
      </c>
      <c r="F23" s="3"/>
      <c r="G23" s="3"/>
      <c r="H23" s="3"/>
      <c r="I23" s="3"/>
      <c r="J23" s="3"/>
      <c r="K23" s="3"/>
    </row>
    <row r="24" spans="1:11" ht="24.75" customHeight="1">
      <c r="A24" s="69" t="s">
        <v>17</v>
      </c>
      <c r="B24" s="78" t="s">
        <v>18</v>
      </c>
      <c r="C24" s="49">
        <f>SUM(C25:C26)</f>
        <v>2550000</v>
      </c>
      <c r="D24" s="109">
        <f>SUM(D25:D26)</f>
        <v>2290843.56</v>
      </c>
      <c r="E24" s="63">
        <f aca="true" t="shared" si="1" ref="E24:E32">+D24/C24*100</f>
        <v>89.83700235294117</v>
      </c>
      <c r="F24" s="3"/>
      <c r="G24" s="3"/>
      <c r="H24" s="3"/>
      <c r="I24" s="3"/>
      <c r="J24" s="3"/>
      <c r="K24" s="3"/>
    </row>
    <row r="25" spans="1:11" ht="68.25" customHeight="1">
      <c r="A25" s="71" t="s">
        <v>73</v>
      </c>
      <c r="B25" s="85" t="s">
        <v>81</v>
      </c>
      <c r="C25" s="75">
        <v>2400000</v>
      </c>
      <c r="D25" s="21">
        <v>2285843.56</v>
      </c>
      <c r="E25" s="74">
        <f t="shared" si="1"/>
        <v>95.24348166666667</v>
      </c>
      <c r="F25" s="51"/>
      <c r="G25" s="3"/>
      <c r="H25" s="3"/>
      <c r="I25" s="3"/>
      <c r="J25" s="3"/>
      <c r="K25" s="3"/>
    </row>
    <row r="26" spans="1:11" ht="39" customHeight="1">
      <c r="A26" s="94" t="s">
        <v>83</v>
      </c>
      <c r="B26" s="86" t="s">
        <v>82</v>
      </c>
      <c r="C26" s="77">
        <v>150000</v>
      </c>
      <c r="D26" s="21">
        <v>5000</v>
      </c>
      <c r="E26" s="62">
        <f t="shared" si="1"/>
        <v>3.3333333333333335</v>
      </c>
      <c r="F26" s="3"/>
      <c r="G26" s="3"/>
      <c r="H26" s="3"/>
      <c r="I26" s="3"/>
      <c r="J26" s="3"/>
      <c r="K26" s="3"/>
    </row>
    <row r="27" spans="1:11" ht="37.5" customHeight="1">
      <c r="A27" s="69" t="s">
        <v>19</v>
      </c>
      <c r="B27" s="78" t="s">
        <v>20</v>
      </c>
      <c r="C27" s="49">
        <f>SUM(C28:C29)</f>
        <v>0</v>
      </c>
      <c r="D27" s="60">
        <f>SUM(D28:D29)</f>
        <v>0</v>
      </c>
      <c r="E27" s="63"/>
      <c r="F27" s="3"/>
      <c r="G27" s="3"/>
      <c r="H27" s="3"/>
      <c r="I27" s="3"/>
      <c r="J27" s="3"/>
      <c r="K27" s="3"/>
    </row>
    <row r="28" spans="1:11" ht="29.25" customHeight="1">
      <c r="A28" s="70" t="s">
        <v>43</v>
      </c>
      <c r="B28" s="87" t="s">
        <v>36</v>
      </c>
      <c r="C28" s="15">
        <v>0</v>
      </c>
      <c r="D28" s="59">
        <v>0</v>
      </c>
      <c r="E28" s="62"/>
      <c r="F28" s="3"/>
      <c r="G28" s="3"/>
      <c r="H28" s="3"/>
      <c r="I28" s="3"/>
      <c r="J28" s="3"/>
      <c r="K28" s="3"/>
    </row>
    <row r="29" spans="1:11" ht="34.5" customHeight="1">
      <c r="A29" s="70" t="s">
        <v>63</v>
      </c>
      <c r="B29" s="87" t="s">
        <v>21</v>
      </c>
      <c r="C29" s="15">
        <v>0</v>
      </c>
      <c r="D29" s="59">
        <v>0</v>
      </c>
      <c r="E29" s="62"/>
      <c r="F29" s="3"/>
      <c r="G29" s="3"/>
      <c r="H29" s="3"/>
      <c r="I29" s="3"/>
      <c r="J29" s="3"/>
      <c r="K29" s="3"/>
    </row>
    <row r="30" spans="1:11" ht="46.5" customHeight="1">
      <c r="A30" s="69" t="s">
        <v>22</v>
      </c>
      <c r="B30" s="78" t="s">
        <v>23</v>
      </c>
      <c r="C30" s="49">
        <f>+C31+C38+C37</f>
        <v>56877300</v>
      </c>
      <c r="D30" s="53">
        <f>+D31+D38+D37</f>
        <v>31045413.02</v>
      </c>
      <c r="E30" s="63">
        <f t="shared" si="1"/>
        <v>54.58313425566966</v>
      </c>
      <c r="F30" s="3"/>
      <c r="G30" s="3"/>
      <c r="H30" s="3"/>
      <c r="I30" s="3"/>
      <c r="J30" s="3"/>
      <c r="K30" s="3"/>
    </row>
    <row r="31" spans="1:11" ht="108" customHeight="1">
      <c r="A31" s="70" t="s">
        <v>24</v>
      </c>
      <c r="B31" s="87" t="s">
        <v>53</v>
      </c>
      <c r="C31" s="15">
        <f>SUM(C32:C36)</f>
        <v>56621300</v>
      </c>
      <c r="D31" s="21">
        <f>SUM(D32:D36)</f>
        <v>30990032.38</v>
      </c>
      <c r="E31" s="62">
        <f t="shared" si="1"/>
        <v>54.732110318908255</v>
      </c>
      <c r="F31" s="3"/>
      <c r="G31" s="3"/>
      <c r="H31" s="3"/>
      <c r="I31" s="3"/>
      <c r="J31" s="3"/>
      <c r="K31" s="3"/>
    </row>
    <row r="32" spans="1:11" ht="97.5" customHeight="1">
      <c r="A32" s="70" t="s">
        <v>67</v>
      </c>
      <c r="B32" s="88" t="s">
        <v>54</v>
      </c>
      <c r="C32" s="15">
        <v>28281900</v>
      </c>
      <c r="D32" s="21">
        <v>11434811.63</v>
      </c>
      <c r="E32" s="62">
        <f t="shared" si="1"/>
        <v>40.43155385599977</v>
      </c>
      <c r="F32" s="3"/>
      <c r="G32" s="3"/>
      <c r="H32" s="3"/>
      <c r="I32" s="3"/>
      <c r="J32" s="3"/>
      <c r="K32" s="3"/>
    </row>
    <row r="33" spans="1:11" ht="112.5" customHeight="1">
      <c r="A33" s="70" t="s">
        <v>68</v>
      </c>
      <c r="B33" s="89" t="s">
        <v>69</v>
      </c>
      <c r="C33" s="15">
        <v>798400</v>
      </c>
      <c r="D33" s="59">
        <v>431869.21</v>
      </c>
      <c r="E33" s="62">
        <f aca="true" t="shared" si="2" ref="E33:E83">+D33/C33*100</f>
        <v>54.091834919839684</v>
      </c>
      <c r="F33" s="3"/>
      <c r="G33" s="3"/>
      <c r="H33" s="3"/>
      <c r="I33" s="3"/>
      <c r="J33" s="3"/>
      <c r="K33" s="3"/>
    </row>
    <row r="34" spans="1:11" ht="147" customHeight="1">
      <c r="A34" s="70" t="s">
        <v>77</v>
      </c>
      <c r="B34" s="90" t="s">
        <v>78</v>
      </c>
      <c r="C34" s="15">
        <v>2430000</v>
      </c>
      <c r="D34" s="21">
        <v>64531.36</v>
      </c>
      <c r="E34" s="62">
        <f t="shared" si="2"/>
        <v>2.655611522633745</v>
      </c>
      <c r="F34" s="3"/>
      <c r="G34" s="3"/>
      <c r="H34" s="3"/>
      <c r="I34" s="3"/>
      <c r="J34" s="3"/>
      <c r="K34" s="3"/>
    </row>
    <row r="35" spans="1:11" ht="98.25" customHeight="1">
      <c r="A35" s="70" t="s">
        <v>57</v>
      </c>
      <c r="B35" s="89" t="s">
        <v>70</v>
      </c>
      <c r="C35" s="15">
        <v>989200</v>
      </c>
      <c r="D35" s="21">
        <v>184403.53</v>
      </c>
      <c r="E35" s="62">
        <f t="shared" si="2"/>
        <v>18.64168317832592</v>
      </c>
      <c r="F35" s="3"/>
      <c r="G35" s="3"/>
      <c r="H35" s="3"/>
      <c r="I35" s="3"/>
      <c r="J35" s="3"/>
      <c r="K35" s="3"/>
    </row>
    <row r="36" spans="1:11" ht="54" customHeight="1">
      <c r="A36" s="70" t="s">
        <v>71</v>
      </c>
      <c r="B36" s="89" t="s">
        <v>72</v>
      </c>
      <c r="C36" s="15">
        <v>24121800</v>
      </c>
      <c r="D36" s="21">
        <v>18874416.65</v>
      </c>
      <c r="E36" s="62">
        <f t="shared" si="2"/>
        <v>78.24630272201908</v>
      </c>
      <c r="F36" s="3"/>
      <c r="G36" s="3"/>
      <c r="H36" s="3"/>
      <c r="I36" s="3"/>
      <c r="J36" s="3"/>
      <c r="K36" s="3"/>
    </row>
    <row r="37" spans="1:11" ht="72.75" customHeight="1">
      <c r="A37" s="102" t="s">
        <v>115</v>
      </c>
      <c r="B37" s="97" t="s">
        <v>116</v>
      </c>
      <c r="C37" s="15">
        <v>0</v>
      </c>
      <c r="D37" s="21">
        <v>1986.13</v>
      </c>
      <c r="E37" s="62"/>
      <c r="F37" s="3"/>
      <c r="G37" s="3"/>
      <c r="H37" s="3"/>
      <c r="I37" s="3"/>
      <c r="J37" s="3"/>
      <c r="K37" s="3"/>
    </row>
    <row r="38" spans="1:11" ht="96" customHeight="1">
      <c r="A38" s="70" t="s">
        <v>44</v>
      </c>
      <c r="B38" s="87" t="s">
        <v>64</v>
      </c>
      <c r="C38" s="15">
        <v>256000</v>
      </c>
      <c r="D38" s="21">
        <v>53394.51</v>
      </c>
      <c r="E38" s="62">
        <f t="shared" si="2"/>
        <v>20.85723046875</v>
      </c>
      <c r="F38" s="3"/>
      <c r="G38" s="3"/>
      <c r="H38" s="3"/>
      <c r="I38" s="3"/>
      <c r="J38" s="3"/>
      <c r="K38" s="3"/>
    </row>
    <row r="39" spans="1:11" ht="39" customHeight="1">
      <c r="A39" s="69" t="s">
        <v>25</v>
      </c>
      <c r="B39" s="78" t="s">
        <v>26</v>
      </c>
      <c r="C39" s="49">
        <f>SUM(C40:C40)</f>
        <v>399000</v>
      </c>
      <c r="D39" s="53">
        <f>SUM(D40:D40)</f>
        <v>860387.39</v>
      </c>
      <c r="E39" s="63">
        <f t="shared" si="2"/>
        <v>215.63593734335842</v>
      </c>
      <c r="F39" s="3"/>
      <c r="G39" s="3"/>
      <c r="H39" s="3"/>
      <c r="I39" s="3"/>
      <c r="J39" s="3"/>
      <c r="K39" s="3"/>
    </row>
    <row r="40" spans="1:11" ht="38.25" customHeight="1">
      <c r="A40" s="70" t="s">
        <v>74</v>
      </c>
      <c r="B40" s="87" t="s">
        <v>27</v>
      </c>
      <c r="C40" s="15">
        <v>399000</v>
      </c>
      <c r="D40" s="21">
        <v>860387.39</v>
      </c>
      <c r="E40" s="74">
        <f t="shared" si="2"/>
        <v>215.63593734335842</v>
      </c>
      <c r="F40" s="3"/>
      <c r="G40" s="3"/>
      <c r="H40" s="3"/>
      <c r="I40" s="3"/>
      <c r="J40" s="3"/>
      <c r="K40" s="3"/>
    </row>
    <row r="41" spans="1:11" ht="40.5" customHeight="1">
      <c r="A41" s="69" t="s">
        <v>28</v>
      </c>
      <c r="B41" s="78" t="s">
        <v>29</v>
      </c>
      <c r="C41" s="49">
        <v>57301720</v>
      </c>
      <c r="D41" s="109">
        <f>31762182.38+206094.19</f>
        <v>31968276.57</v>
      </c>
      <c r="E41" s="63">
        <f t="shared" si="2"/>
        <v>55.789383931232784</v>
      </c>
      <c r="F41" s="3"/>
      <c r="G41" s="3"/>
      <c r="H41" s="3"/>
      <c r="I41" s="3"/>
      <c r="J41" s="3"/>
      <c r="K41" s="3"/>
    </row>
    <row r="42" spans="1:11" ht="36.75" customHeight="1">
      <c r="A42" s="69" t="s">
        <v>30</v>
      </c>
      <c r="B42" s="78" t="s">
        <v>31</v>
      </c>
      <c r="C42" s="50">
        <v>6086900</v>
      </c>
      <c r="D42" s="53">
        <f>4450059.4+1077305.76</f>
        <v>5527365.16</v>
      </c>
      <c r="E42" s="63">
        <f t="shared" si="2"/>
        <v>90.80755655588231</v>
      </c>
      <c r="F42" s="3"/>
      <c r="G42" s="3"/>
      <c r="H42" s="3"/>
      <c r="I42" s="3"/>
      <c r="J42" s="3"/>
      <c r="K42" s="3"/>
    </row>
    <row r="43" spans="1:11" ht="28.5" customHeight="1">
      <c r="A43" s="69" t="s">
        <v>0</v>
      </c>
      <c r="B43" s="78" t="s">
        <v>1</v>
      </c>
      <c r="C43" s="49">
        <v>1760000</v>
      </c>
      <c r="D43" s="109">
        <v>2002858.14</v>
      </c>
      <c r="E43" s="63">
        <f t="shared" si="2"/>
        <v>113.79875795454547</v>
      </c>
      <c r="F43" s="3"/>
      <c r="G43" s="3"/>
      <c r="H43" s="3"/>
      <c r="I43" s="3"/>
      <c r="J43" s="3"/>
      <c r="K43" s="3"/>
    </row>
    <row r="44" spans="1:11" ht="29.25" customHeight="1">
      <c r="A44" s="69" t="s">
        <v>2</v>
      </c>
      <c r="B44" s="79" t="s">
        <v>3</v>
      </c>
      <c r="C44" s="52">
        <f>SUM(C45:C46)</f>
        <v>53000</v>
      </c>
      <c r="D44" s="66">
        <f>SUM(D45:D46)</f>
        <v>400123.46</v>
      </c>
      <c r="E44" s="63">
        <f t="shared" si="2"/>
        <v>754.949924528302</v>
      </c>
      <c r="F44" s="3"/>
      <c r="G44" s="3"/>
      <c r="H44" s="3"/>
      <c r="I44" s="3"/>
      <c r="J44" s="3"/>
      <c r="K44" s="3"/>
    </row>
    <row r="45" spans="1:11" ht="32.25" customHeight="1">
      <c r="A45" s="72" t="s">
        <v>59</v>
      </c>
      <c r="B45" s="87" t="s">
        <v>60</v>
      </c>
      <c r="C45" s="65">
        <v>0</v>
      </c>
      <c r="D45" s="59">
        <v>258179.48</v>
      </c>
      <c r="E45" s="63"/>
      <c r="F45" s="3"/>
      <c r="G45" s="3"/>
      <c r="H45" s="3"/>
      <c r="I45" s="3"/>
      <c r="J45" s="3"/>
      <c r="K45" s="3"/>
    </row>
    <row r="46" spans="1:11" ht="37.5" customHeight="1" thickBot="1">
      <c r="A46" s="73" t="s">
        <v>59</v>
      </c>
      <c r="B46" s="91" t="s">
        <v>84</v>
      </c>
      <c r="C46" s="160">
        <v>53000</v>
      </c>
      <c r="D46" s="59">
        <v>141943.98</v>
      </c>
      <c r="E46" s="74">
        <f t="shared" si="2"/>
        <v>267.81883018867927</v>
      </c>
      <c r="F46" s="3"/>
      <c r="G46" s="3"/>
      <c r="H46" s="3"/>
      <c r="I46" s="3"/>
      <c r="J46" s="3"/>
      <c r="K46" s="3"/>
    </row>
    <row r="47" spans="1:11" ht="25.5" customHeight="1" thickBot="1">
      <c r="A47" s="103"/>
      <c r="B47" s="104" t="s">
        <v>126</v>
      </c>
      <c r="C47" s="119">
        <f>+C11</f>
        <v>292078920</v>
      </c>
      <c r="D47" s="158">
        <f>+D11</f>
        <v>200215822.06999996</v>
      </c>
      <c r="E47" s="159">
        <f t="shared" si="2"/>
        <v>68.54853546774274</v>
      </c>
      <c r="F47" s="3"/>
      <c r="G47" s="3"/>
      <c r="H47" s="3"/>
      <c r="I47" s="3"/>
      <c r="J47" s="3"/>
      <c r="K47" s="3"/>
    </row>
    <row r="48" spans="1:11" ht="22.5" customHeight="1" thickBot="1">
      <c r="A48" s="126" t="s">
        <v>32</v>
      </c>
      <c r="B48" s="16" t="s">
        <v>33</v>
      </c>
      <c r="C48" s="120">
        <f>+C49+C78+C81+C82</f>
        <v>1040913315.7</v>
      </c>
      <c r="D48" s="13">
        <f>+D49+D78+D81+D82</f>
        <v>500881771.46000004</v>
      </c>
      <c r="E48" s="61">
        <f t="shared" si="2"/>
        <v>48.11945086158917</v>
      </c>
      <c r="F48" s="3"/>
      <c r="G48" s="3"/>
      <c r="H48" s="3"/>
      <c r="I48" s="3"/>
      <c r="J48" s="3"/>
      <c r="K48" s="3"/>
    </row>
    <row r="49" spans="1:11" ht="30.75" customHeight="1">
      <c r="A49" s="141" t="s">
        <v>34</v>
      </c>
      <c r="B49" s="17" t="s">
        <v>39</v>
      </c>
      <c r="C49" s="129">
        <f>+C50+C52+C63+C74</f>
        <v>1039953315.7</v>
      </c>
      <c r="D49" s="130">
        <f>+D50+D52+D63+D74</f>
        <v>517747629.92</v>
      </c>
      <c r="E49" s="64">
        <f t="shared" si="2"/>
        <v>49.78566076992604</v>
      </c>
      <c r="F49" s="3"/>
      <c r="G49" s="3"/>
      <c r="H49" s="3"/>
      <c r="I49" s="3"/>
      <c r="J49" s="3"/>
      <c r="K49" s="3"/>
    </row>
    <row r="50" spans="1:11" ht="36.75" customHeight="1">
      <c r="A50" s="22" t="s">
        <v>94</v>
      </c>
      <c r="B50" s="18" t="s">
        <v>48</v>
      </c>
      <c r="C50" s="131">
        <f>SUM(C51)</f>
        <v>6314000</v>
      </c>
      <c r="D50" s="128">
        <f>SUM(D51)</f>
        <v>1578000</v>
      </c>
      <c r="E50" s="63">
        <f t="shared" si="2"/>
        <v>24.992081089642067</v>
      </c>
      <c r="F50" s="3"/>
      <c r="G50" s="3"/>
      <c r="H50" s="3"/>
      <c r="I50" s="3"/>
      <c r="J50" s="3"/>
      <c r="K50" s="3"/>
    </row>
    <row r="51" spans="1:11" ht="102.75" customHeight="1">
      <c r="A51" s="23" t="s">
        <v>92</v>
      </c>
      <c r="B51" s="145" t="s">
        <v>93</v>
      </c>
      <c r="C51" s="15">
        <v>6314000</v>
      </c>
      <c r="D51" s="59">
        <v>1578000</v>
      </c>
      <c r="E51" s="74">
        <f t="shared" si="2"/>
        <v>24.992081089642067</v>
      </c>
      <c r="F51" s="3"/>
      <c r="G51" s="122"/>
      <c r="H51" s="3"/>
      <c r="I51" s="3"/>
      <c r="J51" s="3"/>
      <c r="K51" s="3"/>
    </row>
    <row r="52" spans="1:11" ht="51" customHeight="1">
      <c r="A52" s="22" t="s">
        <v>95</v>
      </c>
      <c r="B52" s="18" t="s">
        <v>45</v>
      </c>
      <c r="C52" s="132">
        <f>SUM(C53:C62)</f>
        <v>280319515.7</v>
      </c>
      <c r="D52" s="53">
        <f>SUM(D53:D62)</f>
        <v>88840050.24000001</v>
      </c>
      <c r="E52" s="121">
        <f t="shared" si="2"/>
        <v>31.69242427454722</v>
      </c>
      <c r="F52" s="3"/>
      <c r="G52" s="3"/>
      <c r="H52" s="3"/>
      <c r="I52" s="3"/>
      <c r="J52" s="3"/>
      <c r="K52" s="3"/>
    </row>
    <row r="53" spans="1:11" ht="97.5" customHeight="1">
      <c r="A53" s="142" t="s">
        <v>117</v>
      </c>
      <c r="B53" s="146" t="s">
        <v>118</v>
      </c>
      <c r="C53" s="67">
        <v>1003200</v>
      </c>
      <c r="D53" s="100">
        <v>1003200</v>
      </c>
      <c r="E53" s="74">
        <f t="shared" si="2"/>
        <v>100</v>
      </c>
      <c r="F53" s="3"/>
      <c r="G53" s="3"/>
      <c r="H53" s="3"/>
      <c r="I53" s="3"/>
      <c r="J53" s="3"/>
      <c r="K53" s="3"/>
    </row>
    <row r="54" spans="1:11" ht="81.75" customHeight="1">
      <c r="A54" s="106" t="s">
        <v>127</v>
      </c>
      <c r="B54" s="146" t="s">
        <v>128</v>
      </c>
      <c r="C54" s="67">
        <v>134400</v>
      </c>
      <c r="D54" s="100">
        <v>134400</v>
      </c>
      <c r="E54" s="74">
        <f t="shared" si="2"/>
        <v>100</v>
      </c>
      <c r="F54" s="3"/>
      <c r="G54" s="3"/>
      <c r="H54" s="3"/>
      <c r="I54" s="3"/>
      <c r="J54" s="3"/>
      <c r="K54" s="3"/>
    </row>
    <row r="55" spans="1:11" ht="64.5" customHeight="1">
      <c r="A55" s="106" t="s">
        <v>121</v>
      </c>
      <c r="B55" s="147" t="s">
        <v>120</v>
      </c>
      <c r="C55" s="133">
        <v>8436649.67</v>
      </c>
      <c r="D55" s="21">
        <v>0</v>
      </c>
      <c r="E55" s="62">
        <f t="shared" si="2"/>
        <v>0</v>
      </c>
      <c r="F55" s="3"/>
      <c r="G55" s="3"/>
      <c r="H55" s="3"/>
      <c r="I55" s="3"/>
      <c r="J55" s="3"/>
      <c r="K55" s="3"/>
    </row>
    <row r="56" spans="1:11" ht="99" customHeight="1">
      <c r="A56" s="106" t="s">
        <v>121</v>
      </c>
      <c r="B56" s="147" t="s">
        <v>119</v>
      </c>
      <c r="C56" s="133">
        <v>1898060</v>
      </c>
      <c r="D56" s="59">
        <v>1898060</v>
      </c>
      <c r="E56" s="74">
        <f t="shared" si="2"/>
        <v>100</v>
      </c>
      <c r="F56" s="3"/>
      <c r="G56" s="3"/>
      <c r="H56" s="3"/>
      <c r="I56" s="3"/>
      <c r="J56" s="3"/>
      <c r="K56" s="3"/>
    </row>
    <row r="57" spans="1:11" ht="128.25" customHeight="1">
      <c r="A57" s="106" t="s">
        <v>121</v>
      </c>
      <c r="B57" s="148" t="s">
        <v>137</v>
      </c>
      <c r="C57" s="133">
        <v>19343206.03</v>
      </c>
      <c r="D57" s="59">
        <v>9353490.24</v>
      </c>
      <c r="E57" s="62">
        <f t="shared" si="2"/>
        <v>48.355428906115</v>
      </c>
      <c r="F57" s="3"/>
      <c r="G57" s="3"/>
      <c r="H57" s="3"/>
      <c r="I57" s="3"/>
      <c r="J57" s="3"/>
      <c r="K57" s="3"/>
    </row>
    <row r="58" spans="1:11" ht="55.5" customHeight="1">
      <c r="A58" s="142" t="s">
        <v>88</v>
      </c>
      <c r="B58" s="145" t="s">
        <v>89</v>
      </c>
      <c r="C58" s="67">
        <v>19759000</v>
      </c>
      <c r="D58" s="100">
        <v>13239000</v>
      </c>
      <c r="E58" s="62">
        <f t="shared" si="2"/>
        <v>67.00237866288779</v>
      </c>
      <c r="F58" s="3"/>
      <c r="G58" s="3"/>
      <c r="H58" s="3"/>
      <c r="I58" s="3"/>
      <c r="J58" s="3"/>
      <c r="K58" s="3"/>
    </row>
    <row r="59" spans="1:11" ht="43.5" customHeight="1">
      <c r="A59" s="142" t="s">
        <v>88</v>
      </c>
      <c r="B59" s="145" t="s">
        <v>50</v>
      </c>
      <c r="C59" s="67">
        <v>7759900</v>
      </c>
      <c r="D59" s="100">
        <v>7759900</v>
      </c>
      <c r="E59" s="62">
        <f t="shared" si="2"/>
        <v>100</v>
      </c>
      <c r="F59" s="3"/>
      <c r="G59" s="3"/>
      <c r="H59" s="3"/>
      <c r="I59" s="3"/>
      <c r="J59" s="3"/>
      <c r="K59" s="3"/>
    </row>
    <row r="60" spans="1:11" ht="57" customHeight="1">
      <c r="A60" s="12" t="s">
        <v>129</v>
      </c>
      <c r="B60" s="149" t="s">
        <v>130</v>
      </c>
      <c r="C60" s="67">
        <v>19300</v>
      </c>
      <c r="D60" s="100">
        <v>0</v>
      </c>
      <c r="E60" s="62">
        <f t="shared" si="2"/>
        <v>0</v>
      </c>
      <c r="F60" s="3"/>
      <c r="G60" s="3"/>
      <c r="H60" s="3"/>
      <c r="I60" s="3"/>
      <c r="J60" s="3"/>
      <c r="K60" s="3"/>
    </row>
    <row r="61" spans="1:11" ht="55.5" customHeight="1">
      <c r="A61" s="12" t="s">
        <v>129</v>
      </c>
      <c r="B61" s="149" t="s">
        <v>131</v>
      </c>
      <c r="C61" s="67">
        <v>157800</v>
      </c>
      <c r="D61" s="100">
        <v>0</v>
      </c>
      <c r="E61" s="62">
        <f t="shared" si="2"/>
        <v>0</v>
      </c>
      <c r="F61" s="3"/>
      <c r="G61" s="3"/>
      <c r="H61" s="3"/>
      <c r="I61" s="3"/>
      <c r="J61" s="3"/>
      <c r="K61" s="3"/>
    </row>
    <row r="62" spans="1:11" ht="67.5" customHeight="1">
      <c r="A62" s="142" t="s">
        <v>90</v>
      </c>
      <c r="B62" s="145" t="s">
        <v>91</v>
      </c>
      <c r="C62" s="67">
        <v>221808000</v>
      </c>
      <c r="D62" s="100">
        <v>55452000</v>
      </c>
      <c r="E62" s="62">
        <f t="shared" si="2"/>
        <v>25</v>
      </c>
      <c r="F62" s="3"/>
      <c r="G62" s="3"/>
      <c r="H62" s="3"/>
      <c r="I62" s="3"/>
      <c r="J62" s="3"/>
      <c r="K62" s="3"/>
    </row>
    <row r="63" spans="1:11" ht="38.25" customHeight="1">
      <c r="A63" s="24" t="s">
        <v>96</v>
      </c>
      <c r="B63" s="19" t="s">
        <v>46</v>
      </c>
      <c r="C63" s="134">
        <f>SUM(C64:C73)</f>
        <v>452343800</v>
      </c>
      <c r="D63" s="53">
        <f>SUM(D64:D73)</f>
        <v>341353579.68</v>
      </c>
      <c r="E63" s="63">
        <f t="shared" si="2"/>
        <v>75.46330461034285</v>
      </c>
      <c r="F63" s="3"/>
      <c r="G63" s="3"/>
      <c r="H63" s="3"/>
      <c r="I63" s="3"/>
      <c r="J63" s="3"/>
      <c r="K63" s="3"/>
    </row>
    <row r="64" spans="1:11" ht="86.25" customHeight="1">
      <c r="A64" s="142" t="s">
        <v>97</v>
      </c>
      <c r="B64" s="145" t="s">
        <v>98</v>
      </c>
      <c r="C64" s="14">
        <v>18140000</v>
      </c>
      <c r="D64" s="99">
        <v>10031000</v>
      </c>
      <c r="E64" s="62">
        <f t="shared" si="2"/>
        <v>55.297684674751935</v>
      </c>
      <c r="F64" s="3"/>
      <c r="G64" s="3"/>
      <c r="H64" s="3"/>
      <c r="I64" s="3"/>
      <c r="J64" s="3"/>
      <c r="K64" s="3"/>
    </row>
    <row r="65" spans="1:11" ht="90" customHeight="1">
      <c r="A65" s="142" t="s">
        <v>99</v>
      </c>
      <c r="B65" s="150" t="s">
        <v>55</v>
      </c>
      <c r="C65" s="14">
        <v>6261000</v>
      </c>
      <c r="D65" s="59">
        <v>4606005.48</v>
      </c>
      <c r="E65" s="62">
        <f t="shared" si="2"/>
        <v>73.56661044561572</v>
      </c>
      <c r="F65" s="3"/>
      <c r="G65" s="3"/>
      <c r="H65" s="3"/>
      <c r="I65" s="3"/>
      <c r="J65" s="3"/>
      <c r="K65" s="3"/>
    </row>
    <row r="66" spans="1:11" ht="101.25" customHeight="1">
      <c r="A66" s="142" t="s">
        <v>100</v>
      </c>
      <c r="B66" s="145" t="s">
        <v>101</v>
      </c>
      <c r="C66" s="14">
        <v>37000</v>
      </c>
      <c r="D66" s="100">
        <v>27750</v>
      </c>
      <c r="E66" s="62">
        <f t="shared" si="2"/>
        <v>75</v>
      </c>
      <c r="F66" s="3"/>
      <c r="G66" s="3"/>
      <c r="H66" s="3"/>
      <c r="I66" s="3"/>
      <c r="J66" s="3"/>
      <c r="K66" s="3"/>
    </row>
    <row r="67" spans="1:11" ht="106.5" customHeight="1">
      <c r="A67" s="142" t="s">
        <v>100</v>
      </c>
      <c r="B67" s="145" t="s">
        <v>51</v>
      </c>
      <c r="C67" s="14">
        <v>100</v>
      </c>
      <c r="D67" s="99">
        <v>100</v>
      </c>
      <c r="E67" s="62">
        <f t="shared" si="2"/>
        <v>100</v>
      </c>
      <c r="F67" s="3"/>
      <c r="G67" s="3"/>
      <c r="H67" s="3"/>
      <c r="I67" s="3"/>
      <c r="J67" s="3"/>
      <c r="K67" s="3"/>
    </row>
    <row r="68" spans="1:11" ht="61.5" customHeight="1">
      <c r="A68" s="142" t="s">
        <v>100</v>
      </c>
      <c r="B68" s="145" t="s">
        <v>56</v>
      </c>
      <c r="C68" s="14">
        <v>102300</v>
      </c>
      <c r="D68" s="99">
        <v>102300</v>
      </c>
      <c r="E68" s="62">
        <f t="shared" si="2"/>
        <v>100</v>
      </c>
      <c r="F68" s="3"/>
      <c r="G68" s="3"/>
      <c r="H68" s="3"/>
      <c r="I68" s="3"/>
      <c r="J68" s="3"/>
      <c r="K68" s="3"/>
    </row>
    <row r="69" spans="1:11" ht="105" customHeight="1">
      <c r="A69" s="142" t="s">
        <v>100</v>
      </c>
      <c r="B69" s="145" t="s">
        <v>49</v>
      </c>
      <c r="C69" s="14">
        <v>73446000</v>
      </c>
      <c r="D69" s="59">
        <v>61815000</v>
      </c>
      <c r="E69" s="74">
        <f t="shared" si="2"/>
        <v>84.16387550036761</v>
      </c>
      <c r="F69" s="3"/>
      <c r="G69" s="3"/>
      <c r="H69" s="3"/>
      <c r="I69" s="3"/>
      <c r="J69" s="3"/>
      <c r="K69" s="3"/>
    </row>
    <row r="70" spans="1:11" ht="171" customHeight="1">
      <c r="A70" s="142" t="s">
        <v>102</v>
      </c>
      <c r="B70" s="151" t="s">
        <v>103</v>
      </c>
      <c r="C70" s="135">
        <v>165167000</v>
      </c>
      <c r="D70" s="99">
        <v>126018740</v>
      </c>
      <c r="E70" s="62">
        <f t="shared" si="2"/>
        <v>76.2977713465765</v>
      </c>
      <c r="F70" s="3"/>
      <c r="G70" s="3"/>
      <c r="H70" s="3"/>
      <c r="I70" s="3"/>
      <c r="J70" s="3"/>
      <c r="K70" s="3"/>
    </row>
    <row r="71" spans="1:11" ht="90.75" customHeight="1">
      <c r="A71" s="142" t="s">
        <v>102</v>
      </c>
      <c r="B71" s="145" t="s">
        <v>104</v>
      </c>
      <c r="C71" s="135">
        <v>188342000</v>
      </c>
      <c r="D71" s="99">
        <v>138152400</v>
      </c>
      <c r="E71" s="62">
        <f t="shared" si="2"/>
        <v>73.35188115237175</v>
      </c>
      <c r="F71" s="3"/>
      <c r="G71" s="3"/>
      <c r="H71" s="3"/>
      <c r="I71" s="3"/>
      <c r="J71" s="3"/>
      <c r="K71" s="3"/>
    </row>
    <row r="72" spans="1:11" ht="87.75" customHeight="1">
      <c r="A72" s="142" t="s">
        <v>100</v>
      </c>
      <c r="B72" s="151" t="s">
        <v>85</v>
      </c>
      <c r="C72" s="14">
        <v>720300</v>
      </c>
      <c r="D72" s="21">
        <v>562815</v>
      </c>
      <c r="E72" s="62">
        <f t="shared" si="2"/>
        <v>78.13619325281132</v>
      </c>
      <c r="F72" s="3"/>
      <c r="G72" s="3"/>
      <c r="H72" s="3"/>
      <c r="I72" s="3"/>
      <c r="J72" s="3"/>
      <c r="K72" s="3"/>
    </row>
    <row r="73" spans="1:11" ht="117" customHeight="1">
      <c r="A73" s="143" t="s">
        <v>122</v>
      </c>
      <c r="B73" s="151" t="s">
        <v>87</v>
      </c>
      <c r="C73" s="14">
        <v>128100</v>
      </c>
      <c r="D73" s="21">
        <v>37469.2</v>
      </c>
      <c r="E73" s="62">
        <f t="shared" si="2"/>
        <v>29.249960967993754</v>
      </c>
      <c r="F73" s="3"/>
      <c r="G73" s="3"/>
      <c r="H73" s="3"/>
      <c r="I73" s="3"/>
      <c r="J73" s="3"/>
      <c r="K73" s="3"/>
    </row>
    <row r="74" spans="1:11" ht="27" customHeight="1">
      <c r="A74" s="144" t="s">
        <v>105</v>
      </c>
      <c r="B74" s="98" t="s">
        <v>47</v>
      </c>
      <c r="C74" s="136">
        <f>SUM(C75:C77)</f>
        <v>300976000</v>
      </c>
      <c r="D74" s="109">
        <f>SUM(D75:D77)</f>
        <v>85976000</v>
      </c>
      <c r="E74" s="63">
        <f t="shared" si="2"/>
        <v>28.565732815905587</v>
      </c>
      <c r="F74" s="3"/>
      <c r="G74" s="3"/>
      <c r="H74" s="3"/>
      <c r="I74" s="3"/>
      <c r="J74" s="3"/>
      <c r="K74" s="3"/>
    </row>
    <row r="75" spans="1:11" ht="48.75" customHeight="1">
      <c r="A75" s="12" t="s">
        <v>123</v>
      </c>
      <c r="B75" s="145" t="s">
        <v>86</v>
      </c>
      <c r="C75" s="137">
        <v>192876000</v>
      </c>
      <c r="D75" s="108">
        <v>46976000</v>
      </c>
      <c r="E75" s="62">
        <f t="shared" si="2"/>
        <v>24.355544494908646</v>
      </c>
      <c r="F75" s="3"/>
      <c r="G75" s="3"/>
      <c r="H75" s="3"/>
      <c r="I75" s="3"/>
      <c r="J75" s="3"/>
      <c r="K75" s="3"/>
    </row>
    <row r="76" spans="1:11" ht="45.75" customHeight="1">
      <c r="A76" s="12" t="s">
        <v>124</v>
      </c>
      <c r="B76" s="145" t="s">
        <v>86</v>
      </c>
      <c r="C76" s="137">
        <v>59000000</v>
      </c>
      <c r="D76" s="108">
        <v>33000000</v>
      </c>
      <c r="E76" s="62">
        <f t="shared" si="2"/>
        <v>55.932203389830505</v>
      </c>
      <c r="F76" s="3"/>
      <c r="G76" s="3"/>
      <c r="H76" s="3"/>
      <c r="I76" s="3"/>
      <c r="J76" s="3"/>
      <c r="K76" s="3"/>
    </row>
    <row r="77" spans="1:11" ht="43.5" customHeight="1">
      <c r="A77" s="12" t="s">
        <v>125</v>
      </c>
      <c r="B77" s="145" t="s">
        <v>86</v>
      </c>
      <c r="C77" s="137">
        <v>49100000</v>
      </c>
      <c r="D77" s="21">
        <v>6000000</v>
      </c>
      <c r="E77" s="62">
        <f t="shared" si="2"/>
        <v>12.219959266802444</v>
      </c>
      <c r="F77" s="3"/>
      <c r="G77" s="3"/>
      <c r="H77" s="3"/>
      <c r="I77" s="3"/>
      <c r="J77" s="3"/>
      <c r="K77" s="3"/>
    </row>
    <row r="78" spans="1:11" ht="39" customHeight="1">
      <c r="A78" s="144" t="s">
        <v>61</v>
      </c>
      <c r="B78" s="98" t="s">
        <v>58</v>
      </c>
      <c r="C78" s="136">
        <f>SUM(C79:C80)</f>
        <v>960000</v>
      </c>
      <c r="D78" s="101">
        <f>SUM(D79:D80)</f>
        <v>622340</v>
      </c>
      <c r="E78" s="63">
        <f t="shared" si="2"/>
        <v>64.82708333333333</v>
      </c>
      <c r="F78" s="3"/>
      <c r="G78" s="3"/>
      <c r="H78" s="3"/>
      <c r="I78" s="3"/>
      <c r="J78" s="3"/>
      <c r="K78" s="3"/>
    </row>
    <row r="79" spans="1:11" ht="38.25" customHeight="1">
      <c r="A79" s="142" t="s">
        <v>106</v>
      </c>
      <c r="B79" s="58" t="s">
        <v>58</v>
      </c>
      <c r="C79" s="138">
        <v>700000</v>
      </c>
      <c r="D79" s="57">
        <v>610000</v>
      </c>
      <c r="E79" s="62">
        <f t="shared" si="2"/>
        <v>87.14285714285714</v>
      </c>
      <c r="F79" s="3"/>
      <c r="G79" s="3"/>
      <c r="H79" s="3"/>
      <c r="I79" s="3"/>
      <c r="J79" s="3"/>
      <c r="K79" s="3"/>
    </row>
    <row r="80" spans="1:11" ht="36" customHeight="1">
      <c r="A80" s="142" t="s">
        <v>107</v>
      </c>
      <c r="B80" s="58" t="s">
        <v>58</v>
      </c>
      <c r="C80" s="138">
        <v>260000</v>
      </c>
      <c r="D80" s="99">
        <v>12340</v>
      </c>
      <c r="E80" s="74">
        <f t="shared" si="2"/>
        <v>4.746153846153846</v>
      </c>
      <c r="F80" s="3"/>
      <c r="G80" s="3"/>
      <c r="H80" s="3"/>
      <c r="I80" s="3"/>
      <c r="J80" s="3"/>
      <c r="K80" s="3"/>
    </row>
    <row r="81" spans="1:11" ht="50.25" customHeight="1">
      <c r="A81" s="24" t="s">
        <v>108</v>
      </c>
      <c r="B81" s="98" t="s">
        <v>109</v>
      </c>
      <c r="C81" s="131">
        <v>0</v>
      </c>
      <c r="D81" s="109">
        <v>549743.63</v>
      </c>
      <c r="E81" s="74"/>
      <c r="F81" s="3"/>
      <c r="G81" s="3"/>
      <c r="H81" s="3"/>
      <c r="I81" s="3"/>
      <c r="J81" s="3"/>
      <c r="K81" s="3"/>
    </row>
    <row r="82" spans="1:11" ht="66.75" customHeight="1" thickBot="1">
      <c r="A82" s="25" t="s">
        <v>110</v>
      </c>
      <c r="B82" s="20" t="s">
        <v>111</v>
      </c>
      <c r="C82" s="139">
        <v>0</v>
      </c>
      <c r="D82" s="105">
        <v>-18037942.09</v>
      </c>
      <c r="E82" s="140"/>
      <c r="F82" s="3"/>
      <c r="G82" s="3"/>
      <c r="H82" s="3"/>
      <c r="I82" s="3"/>
      <c r="J82" s="3"/>
      <c r="K82" s="3"/>
    </row>
    <row r="83" spans="1:11" ht="32.25" customHeight="1" thickBot="1">
      <c r="A83" s="96"/>
      <c r="B83" s="1" t="s">
        <v>35</v>
      </c>
      <c r="C83" s="120">
        <f>+C47+C48</f>
        <v>1332992235.7</v>
      </c>
      <c r="D83" s="13">
        <f>+D47+D48</f>
        <v>701097593.53</v>
      </c>
      <c r="E83" s="61">
        <f t="shared" si="2"/>
        <v>52.5957747354642</v>
      </c>
      <c r="F83" s="3"/>
      <c r="G83" s="3"/>
      <c r="H83" s="3"/>
      <c r="I83" s="3"/>
      <c r="J83" s="3"/>
      <c r="K83" s="3"/>
    </row>
    <row r="84" spans="1:11" ht="40.5" customHeight="1">
      <c r="A84" s="113"/>
      <c r="B84" s="114"/>
      <c r="C84" s="123"/>
      <c r="D84" s="112"/>
      <c r="E84" s="124"/>
      <c r="F84" s="3"/>
      <c r="G84" s="3"/>
      <c r="H84" s="3"/>
      <c r="I84" s="3"/>
      <c r="J84" s="3"/>
      <c r="K84" s="3"/>
    </row>
    <row r="85" spans="1:11" ht="39" customHeight="1">
      <c r="A85" s="113"/>
      <c r="B85" s="114"/>
      <c r="C85" s="123"/>
      <c r="D85" s="112"/>
      <c r="E85" s="124"/>
      <c r="F85" s="3"/>
      <c r="G85" s="3"/>
      <c r="H85" s="3"/>
      <c r="I85" s="3"/>
      <c r="J85" s="3"/>
      <c r="K85" s="3"/>
    </row>
    <row r="86" spans="1:11" ht="43.5" customHeight="1">
      <c r="A86" s="113"/>
      <c r="B86" s="114"/>
      <c r="C86" s="123"/>
      <c r="D86" s="112"/>
      <c r="E86" s="124"/>
      <c r="F86" s="3"/>
      <c r="G86" s="3"/>
      <c r="H86" s="3"/>
      <c r="I86" s="3"/>
      <c r="J86" s="3"/>
      <c r="K86" s="3"/>
    </row>
    <row r="87" spans="1:11" ht="42.75" customHeight="1">
      <c r="A87" s="115"/>
      <c r="B87" s="116"/>
      <c r="C87" s="55"/>
      <c r="D87" s="117"/>
      <c r="E87" s="125"/>
      <c r="F87" s="3"/>
      <c r="G87" s="3"/>
      <c r="H87" s="3"/>
      <c r="I87" s="3"/>
      <c r="J87" s="3"/>
      <c r="K87" s="3"/>
    </row>
    <row r="88" spans="1:11" ht="55.5" customHeight="1">
      <c r="A88" s="115"/>
      <c r="B88" s="118"/>
      <c r="C88" s="55"/>
      <c r="D88" s="111"/>
      <c r="E88" s="124"/>
      <c r="F88" s="3"/>
      <c r="G88" s="3"/>
      <c r="H88" s="3"/>
      <c r="I88" s="3"/>
      <c r="J88" s="3"/>
      <c r="K88" s="3"/>
    </row>
    <row r="89" spans="1:11" ht="66.75" customHeight="1">
      <c r="A89" s="115"/>
      <c r="B89" s="116"/>
      <c r="C89" s="55"/>
      <c r="D89" s="54"/>
      <c r="E89" s="27"/>
      <c r="F89" s="3"/>
      <c r="G89" s="3"/>
      <c r="H89" s="3"/>
      <c r="I89" s="3"/>
      <c r="J89" s="3"/>
      <c r="K89" s="3"/>
    </row>
    <row r="90" spans="1:11" ht="27.75" customHeight="1">
      <c r="A90" s="56"/>
      <c r="B90" s="43"/>
      <c r="C90" s="110"/>
      <c r="D90" s="45"/>
      <c r="E90" s="125"/>
      <c r="F90" s="3"/>
      <c r="G90" s="3"/>
      <c r="H90" s="3"/>
      <c r="I90" s="3"/>
      <c r="J90" s="3"/>
      <c r="K90" s="3"/>
    </row>
    <row r="91" spans="1:11" ht="150" customHeight="1">
      <c r="A91" s="31"/>
      <c r="B91" s="33"/>
      <c r="C91" s="28"/>
      <c r="D91" s="34"/>
      <c r="E91" s="32"/>
      <c r="F91" s="3"/>
      <c r="G91" s="3"/>
      <c r="H91" s="3"/>
      <c r="I91" s="3"/>
      <c r="J91" s="3"/>
      <c r="K91" s="3"/>
    </row>
    <row r="92" spans="1:11" ht="42" customHeight="1">
      <c r="A92" s="31"/>
      <c r="B92" s="26"/>
      <c r="C92" s="28"/>
      <c r="D92" s="34"/>
      <c r="E92" s="32"/>
      <c r="F92" s="3"/>
      <c r="G92" s="3"/>
      <c r="H92" s="3"/>
      <c r="I92" s="3"/>
      <c r="J92" s="3"/>
      <c r="K92" s="3"/>
    </row>
    <row r="93" spans="1:11" ht="39" customHeight="1">
      <c r="A93" s="31"/>
      <c r="B93" s="26"/>
      <c r="C93" s="28"/>
      <c r="D93" s="34"/>
      <c r="E93" s="32"/>
      <c r="F93" s="3"/>
      <c r="G93" s="3"/>
      <c r="H93" s="3"/>
      <c r="I93" s="3"/>
      <c r="J93" s="3"/>
      <c r="K93" s="3"/>
    </row>
    <row r="94" spans="1:11" ht="87" customHeight="1">
      <c r="A94" s="31"/>
      <c r="B94" s="26"/>
      <c r="C94" s="28"/>
      <c r="D94" s="29"/>
      <c r="E94" s="32"/>
      <c r="F94" s="3"/>
      <c r="G94" s="3"/>
      <c r="H94" s="3"/>
      <c r="I94" s="3"/>
      <c r="J94" s="3"/>
      <c r="K94" s="3"/>
    </row>
    <row r="95" spans="1:11" ht="36.75" customHeight="1">
      <c r="A95" s="35"/>
      <c r="B95" s="36"/>
      <c r="C95" s="30"/>
      <c r="D95" s="37"/>
      <c r="E95" s="38"/>
      <c r="F95" s="3"/>
      <c r="G95" s="3"/>
      <c r="H95" s="3"/>
      <c r="I95" s="3"/>
      <c r="J95" s="3"/>
      <c r="K95" s="3"/>
    </row>
    <row r="96" spans="1:11" ht="72" customHeight="1">
      <c r="A96" s="35"/>
      <c r="B96" s="39"/>
      <c r="C96" s="30"/>
      <c r="D96" s="40"/>
      <c r="E96" s="41"/>
      <c r="F96" s="3"/>
      <c r="G96" s="3"/>
      <c r="H96" s="3"/>
      <c r="I96" s="3"/>
      <c r="J96" s="3"/>
      <c r="K96" s="3"/>
    </row>
    <row r="97" spans="1:11" ht="15.75">
      <c r="A97" s="42"/>
      <c r="B97" s="43"/>
      <c r="C97" s="44"/>
      <c r="D97" s="45"/>
      <c r="E97" s="38"/>
      <c r="F97" s="3"/>
      <c r="G97" s="3"/>
      <c r="H97" s="3"/>
      <c r="I97" s="3"/>
      <c r="J97" s="3"/>
      <c r="K97" s="3"/>
    </row>
    <row r="98" spans="1:5" ht="12.75">
      <c r="A98" s="46"/>
      <c r="B98" s="46"/>
      <c r="C98" s="47"/>
      <c r="D98" s="47"/>
      <c r="E98" s="47"/>
    </row>
    <row r="99" spans="1:5" ht="12.75">
      <c r="A99" s="46"/>
      <c r="B99" s="46"/>
      <c r="C99" s="47"/>
      <c r="D99" s="47"/>
      <c r="E99" s="47"/>
    </row>
    <row r="100" spans="1:5" ht="12.75">
      <c r="A100" s="46"/>
      <c r="B100" s="46"/>
      <c r="C100" s="47"/>
      <c r="D100" s="47"/>
      <c r="E100" s="47"/>
    </row>
    <row r="101" spans="1:5" ht="12.75">
      <c r="A101" s="46"/>
      <c r="B101" s="46"/>
      <c r="C101" s="47"/>
      <c r="D101" s="47"/>
      <c r="E101" s="47"/>
    </row>
    <row r="102" spans="1:5" ht="12.75">
      <c r="A102" s="46"/>
      <c r="B102" s="46"/>
      <c r="C102" s="47"/>
      <c r="D102" s="47"/>
      <c r="E102" s="47"/>
    </row>
    <row r="103" spans="1:5" ht="12.75">
      <c r="A103" s="46"/>
      <c r="B103" s="46"/>
      <c r="C103" s="47"/>
      <c r="D103" s="47"/>
      <c r="E103" s="47"/>
    </row>
    <row r="104" spans="1:5" ht="12.75">
      <c r="A104" s="46"/>
      <c r="B104" s="46"/>
      <c r="C104" s="47"/>
      <c r="D104" s="47"/>
      <c r="E104" s="47"/>
    </row>
    <row r="105" spans="1:5" ht="12.75">
      <c r="A105" s="46"/>
      <c r="B105" s="46"/>
      <c r="C105" s="47"/>
      <c r="D105" s="47"/>
      <c r="E105" s="47"/>
    </row>
    <row r="106" spans="1:5" ht="12.75">
      <c r="A106" s="46"/>
      <c r="B106" s="46"/>
      <c r="C106" s="47"/>
      <c r="D106" s="47"/>
      <c r="E106" s="47"/>
    </row>
    <row r="107" spans="1:5" ht="12.75">
      <c r="A107" s="46"/>
      <c r="B107" s="46"/>
      <c r="C107" s="46"/>
      <c r="D107" s="46"/>
      <c r="E107" s="46"/>
    </row>
    <row r="108" spans="1:5" ht="12.75">
      <c r="A108" s="46"/>
      <c r="B108" s="46"/>
      <c r="C108" s="46"/>
      <c r="D108" s="46"/>
      <c r="E108" s="46"/>
    </row>
    <row r="109" spans="1:5" ht="12.75">
      <c r="A109" s="46"/>
      <c r="B109" s="46"/>
      <c r="C109" s="46"/>
      <c r="D109" s="46"/>
      <c r="E109" s="46"/>
    </row>
    <row r="110" spans="1:5" ht="12.75">
      <c r="A110" s="46"/>
      <c r="B110" s="46"/>
      <c r="C110" s="46"/>
      <c r="D110" s="46"/>
      <c r="E110" s="46"/>
    </row>
    <row r="111" spans="1:5" ht="12.75">
      <c r="A111" s="46"/>
      <c r="B111" s="46"/>
      <c r="C111" s="46"/>
      <c r="D111" s="46"/>
      <c r="E111" s="46"/>
    </row>
    <row r="112" spans="1:5" ht="12.75">
      <c r="A112" s="46"/>
      <c r="B112" s="46"/>
      <c r="C112" s="46"/>
      <c r="D112" s="46"/>
      <c r="E112" s="46"/>
    </row>
    <row r="113" spans="1:5" ht="12.75">
      <c r="A113" s="46"/>
      <c r="B113" s="46"/>
      <c r="C113" s="46"/>
      <c r="D113" s="46"/>
      <c r="E113" s="46"/>
    </row>
    <row r="114" spans="1:5" ht="12.75">
      <c r="A114" s="46"/>
      <c r="B114" s="46"/>
      <c r="C114" s="46"/>
      <c r="D114" s="46"/>
      <c r="E114" s="46"/>
    </row>
    <row r="115" spans="1:5" ht="12.75">
      <c r="A115" s="46"/>
      <c r="B115" s="46"/>
      <c r="C115" s="46"/>
      <c r="D115" s="46"/>
      <c r="E115" s="46"/>
    </row>
    <row r="116" spans="1:5" ht="12.75">
      <c r="A116" s="46"/>
      <c r="B116" s="46"/>
      <c r="C116" s="46"/>
      <c r="D116" s="46"/>
      <c r="E116" s="46"/>
    </row>
  </sheetData>
  <sheetProtection/>
  <mergeCells count="9">
    <mergeCell ref="I8:K8"/>
    <mergeCell ref="D4:E4"/>
    <mergeCell ref="D1:E1"/>
    <mergeCell ref="C2:E2"/>
    <mergeCell ref="C3:E3"/>
    <mergeCell ref="A6:E6"/>
    <mergeCell ref="A7:E7"/>
    <mergeCell ref="I6:K6"/>
    <mergeCell ref="F7:K7"/>
  </mergeCells>
  <printOptions/>
  <pageMargins left="0.9055118110236221" right="0.31496062992125984" top="0.7086614173228347" bottom="0.5118110236220472" header="0.472440944881889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2017-11-07T04:21:34Z</cp:lastPrinted>
  <dcterms:created xsi:type="dcterms:W3CDTF">2003-03-28T04:18:45Z</dcterms:created>
  <dcterms:modified xsi:type="dcterms:W3CDTF">2017-11-13T07:28:57Z</dcterms:modified>
  <cp:category/>
  <cp:version/>
  <cp:contentType/>
  <cp:contentStatus/>
</cp:coreProperties>
</file>