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новое" sheetId="5" r:id="rId1"/>
    <sheet name="Лист1 (2)" sheetId="4" r:id="rId2"/>
  </sheets>
  <calcPr calcId="125725"/>
</workbook>
</file>

<file path=xl/calcChain.xml><?xml version="1.0" encoding="utf-8"?>
<calcChain xmlns="http://schemas.openxmlformats.org/spreadsheetml/2006/main">
  <c r="C12" i="5"/>
  <c r="C102"/>
  <c r="C99"/>
  <c r="C97"/>
  <c r="C94"/>
  <c r="C92"/>
  <c r="C89"/>
  <c r="C87"/>
  <c r="C84"/>
  <c r="C82"/>
  <c r="C79"/>
  <c r="C77"/>
  <c r="C74"/>
  <c r="C72"/>
  <c r="C69"/>
  <c r="C67"/>
  <c r="C64"/>
  <c r="C62"/>
  <c r="C59"/>
  <c r="C57"/>
  <c r="C54"/>
  <c r="C49"/>
  <c r="C47"/>
  <c r="C44"/>
  <c r="C42"/>
  <c r="C39"/>
  <c r="C34"/>
  <c r="C32"/>
  <c r="C29"/>
  <c r="C27"/>
  <c r="C24"/>
  <c r="C22"/>
  <c r="C19"/>
  <c r="C17"/>
  <c r="C14"/>
  <c r="C9"/>
  <c r="E12"/>
  <c r="D12"/>
  <c r="C51" l="1"/>
  <c r="C96"/>
  <c r="C98"/>
  <c r="C100"/>
  <c r="C101"/>
  <c r="C103"/>
  <c r="C83"/>
  <c r="C85"/>
  <c r="C86"/>
  <c r="C88"/>
  <c r="C90"/>
  <c r="C91"/>
  <c r="C93"/>
  <c r="C95"/>
  <c r="C78"/>
  <c r="C80"/>
  <c r="C81"/>
  <c r="C53"/>
  <c r="C55"/>
  <c r="C56"/>
  <c r="C58"/>
  <c r="C60"/>
  <c r="C61"/>
  <c r="C63"/>
  <c r="C65"/>
  <c r="C66"/>
  <c r="C68"/>
  <c r="C70"/>
  <c r="C71"/>
  <c r="C73"/>
  <c r="C75"/>
  <c r="C76"/>
  <c r="C30"/>
  <c r="C31"/>
  <c r="C33"/>
  <c r="C35"/>
  <c r="C36"/>
  <c r="C38"/>
  <c r="C40"/>
  <c r="C41"/>
  <c r="C43"/>
  <c r="C45"/>
  <c r="C46"/>
  <c r="C48"/>
  <c r="C50"/>
  <c r="C21"/>
  <c r="C23"/>
  <c r="C25"/>
  <c r="C26"/>
  <c r="C28"/>
  <c r="C15"/>
  <c r="C16"/>
  <c r="C18"/>
  <c r="C20"/>
  <c r="F97" i="4" l="1"/>
  <c r="D92"/>
  <c r="F92"/>
  <c r="D98"/>
  <c r="C98" s="1"/>
  <c r="D45"/>
  <c r="D44" s="1"/>
  <c r="D87"/>
  <c r="D82" l="1"/>
  <c r="D34"/>
  <c r="D97"/>
  <c r="C45"/>
  <c r="F32"/>
  <c r="F35"/>
  <c r="F22" s="1"/>
  <c r="E35"/>
  <c r="E22" s="1"/>
  <c r="E32"/>
  <c r="E19" s="1"/>
  <c r="D32"/>
  <c r="D35"/>
  <c r="D22" s="1"/>
  <c r="D16" s="1"/>
  <c r="E31"/>
  <c r="F31"/>
  <c r="D31"/>
  <c r="F28"/>
  <c r="E28"/>
  <c r="D28"/>
  <c r="C28"/>
  <c r="D25"/>
  <c r="E25"/>
  <c r="F25"/>
  <c r="C24"/>
  <c r="F87"/>
  <c r="C87" s="1"/>
  <c r="F55"/>
  <c r="F52" s="1"/>
  <c r="C71"/>
  <c r="E70"/>
  <c r="C70" s="1"/>
  <c r="C69"/>
  <c r="F67"/>
  <c r="D67"/>
  <c r="C104"/>
  <c r="D103"/>
  <c r="E103" s="1"/>
  <c r="C102"/>
  <c r="C99"/>
  <c r="C96"/>
  <c r="C93"/>
  <c r="C91"/>
  <c r="C90"/>
  <c r="D89"/>
  <c r="C61"/>
  <c r="F60"/>
  <c r="E60"/>
  <c r="C59"/>
  <c r="C58"/>
  <c r="F57"/>
  <c r="E57"/>
  <c r="D57"/>
  <c r="C46"/>
  <c r="C44"/>
  <c r="C43"/>
  <c r="F41"/>
  <c r="E41"/>
  <c r="D41"/>
  <c r="C76"/>
  <c r="F75"/>
  <c r="C75" s="1"/>
  <c r="C74"/>
  <c r="C73"/>
  <c r="E72"/>
  <c r="D72"/>
  <c r="C88"/>
  <c r="C86"/>
  <c r="C25" s="1"/>
  <c r="F84"/>
  <c r="E84"/>
  <c r="D84"/>
  <c r="C66"/>
  <c r="C64"/>
  <c r="C63"/>
  <c r="C56"/>
  <c r="C54"/>
  <c r="C53"/>
  <c r="E52"/>
  <c r="D52"/>
  <c r="C51"/>
  <c r="E50"/>
  <c r="C50" s="1"/>
  <c r="C49"/>
  <c r="F47"/>
  <c r="D47"/>
  <c r="C40"/>
  <c r="E39"/>
  <c r="F65" s="1"/>
  <c r="C38"/>
  <c r="F36"/>
  <c r="D36"/>
  <c r="F19"/>
  <c r="F13" s="1"/>
  <c r="D19"/>
  <c r="D13" s="1"/>
  <c r="E13" l="1"/>
  <c r="E16"/>
  <c r="F16"/>
  <c r="D27"/>
  <c r="C27" s="1"/>
  <c r="C82"/>
  <c r="C55"/>
  <c r="C34"/>
  <c r="D21"/>
  <c r="E47"/>
  <c r="D100"/>
  <c r="E36"/>
  <c r="C36" s="1"/>
  <c r="C32"/>
  <c r="C19" s="1"/>
  <c r="C13" s="1"/>
  <c r="C35"/>
  <c r="C22" s="1"/>
  <c r="C16" s="1"/>
  <c r="C52"/>
  <c r="F72"/>
  <c r="C72" s="1"/>
  <c r="C60"/>
  <c r="C67"/>
  <c r="F33"/>
  <c r="D33"/>
  <c r="D20" s="1"/>
  <c r="E33"/>
  <c r="C39"/>
  <c r="C57"/>
  <c r="D81"/>
  <c r="D26" s="1"/>
  <c r="E81"/>
  <c r="E78" s="1"/>
  <c r="E67"/>
  <c r="C41"/>
  <c r="C97"/>
  <c r="C94" s="1"/>
  <c r="E94"/>
  <c r="F103"/>
  <c r="C103" s="1"/>
  <c r="C100" s="1"/>
  <c r="E100"/>
  <c r="E89"/>
  <c r="C47"/>
  <c r="D94"/>
  <c r="F62"/>
  <c r="C65"/>
  <c r="C62" s="1"/>
  <c r="C84"/>
  <c r="F100"/>
  <c r="C21" l="1"/>
  <c r="D15"/>
  <c r="C15" s="1"/>
  <c r="D78"/>
  <c r="D14"/>
  <c r="D11" s="1"/>
  <c r="C33"/>
  <c r="C30" s="1"/>
  <c r="D23"/>
  <c r="F94"/>
  <c r="E20"/>
  <c r="E30"/>
  <c r="E17" s="1"/>
  <c r="E26"/>
  <c r="E23" s="1"/>
  <c r="F89"/>
  <c r="F81"/>
  <c r="C92"/>
  <c r="C89" s="1"/>
  <c r="D30"/>
  <c r="D17" s="1"/>
  <c r="F30"/>
  <c r="F17" s="1"/>
  <c r="F20"/>
  <c r="C20" l="1"/>
  <c r="E14"/>
  <c r="E11"/>
  <c r="F26"/>
  <c r="F23" s="1"/>
  <c r="F11" s="1"/>
  <c r="F78"/>
  <c r="C81"/>
  <c r="C17"/>
  <c r="C11" l="1"/>
  <c r="F14"/>
  <c r="C14" s="1"/>
  <c r="C26"/>
  <c r="C78"/>
  <c r="C23" l="1"/>
</calcChain>
</file>

<file path=xl/sharedStrings.xml><?xml version="1.0" encoding="utf-8"?>
<sst xmlns="http://schemas.openxmlformats.org/spreadsheetml/2006/main" count="415" uniqueCount="71">
  <si>
    <t>№ строки</t>
  </si>
  <si>
    <t>Наименование мероприятия / источники расходов на финансирование</t>
  </si>
  <si>
    <t>всего</t>
  </si>
  <si>
    <t>Объем расходов на выполнение мероприятия за счет всех источников ресурсного обеспечения, тыс. руб.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</si>
  <si>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</si>
  <si>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</si>
  <si>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</si>
  <si>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</si>
  <si>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ПЛАН</t>
  </si>
  <si>
    <t xml:space="preserve">Приложение №2 </t>
  </si>
  <si>
    <t>к  муниципальной программе</t>
  </si>
  <si>
    <t>городского округа Заречный</t>
  </si>
  <si>
    <t>в 2014 - 2016 годах"</t>
  </si>
  <si>
    <t>Капитальные вложения</t>
  </si>
  <si>
    <t>Прочие нужды</t>
  </si>
  <si>
    <t>1. Капитальные вложения</t>
  </si>
  <si>
    <t>х</t>
  </si>
  <si>
    <t>"Развитие улично-дороной сети</t>
  </si>
  <si>
    <t>мероприятий по выполнению муниципальной программы "Развитие улично - дорожной сети городского округа Заречный в 2014 - 2016 годах"</t>
  </si>
  <si>
    <t>Федеральный бюджет</t>
  </si>
  <si>
    <t>2. Прочие нужды</t>
  </si>
  <si>
    <t>МКУ ГО Заречный "ДЕЗ"</t>
  </si>
  <si>
    <t>федеральный бюджет</t>
  </si>
  <si>
    <t>Мероприятие 5. Проектирование ремонта дворовых проездов многовартирных домов г. Заречный (Таховский проезд,  ул. Алещенкова - Курчатова)</t>
  </si>
  <si>
    <t>Мероприятие 6. Проектирование ремонта дворовых проездов в г. Заречный</t>
  </si>
  <si>
    <t>Мероприятие 10. Содержание автомобильных дорог г. Заречный</t>
  </si>
  <si>
    <t>Мероприятие 11.Содержание автомобильных дорог сельских территорий ГО Заречный</t>
  </si>
  <si>
    <t>Мероприятие 9. Ремонт грунтовых дорог сельской территории ГО Заречный</t>
  </si>
  <si>
    <t>первый год планового периода</t>
  </si>
  <si>
    <t>второй год планового периода</t>
  </si>
  <si>
    <t>третий год планового периода</t>
  </si>
  <si>
    <t>Исполнители мероприятий программы</t>
  </si>
  <si>
    <t>Всего по капитальным вложениям</t>
  </si>
  <si>
    <t>Всего по прочим нуждам</t>
  </si>
  <si>
    <t>Номера строки целевых показателей, на достижение которых направлены мероприятия</t>
  </si>
  <si>
    <t>в том числе кредиторская задолженность</t>
  </si>
  <si>
    <t>Х</t>
  </si>
  <si>
    <t>местный бюджет:</t>
  </si>
  <si>
    <t>Мероприятие 1. Капитальный ремонт ул. Мира г. Заречный</t>
  </si>
  <si>
    <t>Мероприятие 7. Проведение государственной экспертизы на капитальный ремонт  ул.Сосновая, ул.Ясная, ул. Свердлова, ул.К.Маркса в д.Гагарка (1300 м.)</t>
  </si>
  <si>
    <t>Мероприятие 2. Капитальный ремонт автомобильных дорог сельской территории (д. Гагарка ул. Соснования, Ясная, К. Маркса, Свердлова)</t>
  </si>
  <si>
    <t>Мероприятие 3. Проектирование капитального ремонта автомобильных дорог г. Заречный</t>
  </si>
  <si>
    <t>Мероприятие 8. Проведение государтсвенной экспертизы на капитальный ремонт автомобильных дорог г. Заречный</t>
  </si>
  <si>
    <t>Мероприятие 3. Капитальный ремонт автомобильных дорог г. Заречный</t>
  </si>
  <si>
    <t>Мероприятие 4. Текущий ремонт автомобильных дорог г. Заречный</t>
  </si>
  <si>
    <t xml:space="preserve">Мероприятие 2. Очистка и укрепление береговой линии на водоразделе р.Камышенка </t>
  </si>
  <si>
    <t>Мероприятие 3. Очистка водного объекта (пруд) в д.Курманка</t>
  </si>
  <si>
    <t>Мероприятие 4. Обследование малых рек: р.Курманка, р.Гагарка, р.Камышенка, р.Мезенка</t>
  </si>
  <si>
    <t>Мероприятие 7. Межевание площадей покрытых лесом</t>
  </si>
  <si>
    <t>Мероприятие 8. Техническое обследование леса</t>
  </si>
  <si>
    <t>Мероприятие 9. Охрана городского леса</t>
  </si>
  <si>
    <t xml:space="preserve">Мероприятие 10. Очистка лесных территорий, санитарная вырубка в городских лесах </t>
  </si>
  <si>
    <t>Мероприятие 11. Организация газонов и цветников, посадка кустарников и деревьев</t>
  </si>
  <si>
    <t xml:space="preserve">Мероприятие 12. Организация сбора и вывоза несанкционированных свалок опасных отходов </t>
  </si>
  <si>
    <t xml:space="preserve">Мероприятие 13. Ликвидация очагов заболеваний на объектах растительного мира </t>
  </si>
  <si>
    <t xml:space="preserve">Мероприятие 14. Вырубка аварийных деревьев в границах населенных пунктов </t>
  </si>
  <si>
    <t xml:space="preserve">Мероприятие 15. Проведение работ по дезинсекции в городских лесах </t>
  </si>
  <si>
    <t xml:space="preserve">Мероприятие 17. Организация и проведение экологических, туристических мероприятий, семинаров, конференций  </t>
  </si>
  <si>
    <t xml:space="preserve">Мероприятие 18. Развитие школьного лесничества </t>
  </si>
  <si>
    <t xml:space="preserve">Мероприятие 19. Развитие движения юннатов </t>
  </si>
  <si>
    <t xml:space="preserve">к  Муниципальной программе "Экология и природопользование на территории городского округа Заречный </t>
  </si>
  <si>
    <t>четвертый год планового периода</t>
  </si>
  <si>
    <t>пятый год планового периода</t>
  </si>
  <si>
    <t>МКУ ГО Заречный "Административное управление"</t>
  </si>
  <si>
    <t>Мероприятие 5. Водоохранные мероприятия-разработка документации</t>
  </si>
  <si>
    <t xml:space="preserve">Мероприятие 16. Проведение работ по вакцинации от бешенства диких животных в лесах и домашних животных на территории ГО Заречный </t>
  </si>
  <si>
    <t xml:space="preserve">Мероприятие 20. Содействие в организации субботников по очистке территорий населенных пунктов городского округас привлечением населения и предприятий </t>
  </si>
  <si>
    <t>4, 7</t>
  </si>
  <si>
    <t>мероприятий по выполнению муниципальной программы "Экология и природопользование на территории  городского округа Заречный на 2016 - 2020 годы"</t>
  </si>
  <si>
    <t>на  2016-2020 годы</t>
  </si>
  <si>
    <t xml:space="preserve">Мероприятие 1.Использование, охрана и обустройство источников нецентрализованного водоснабжения ("Родники")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</si>
</sst>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00000000"/>
    <numFmt numFmtId="166" formatCode="#,##0.0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1" fontId="0" fillId="0" borderId="0" xfId="0" applyNumberFormat="1"/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165" fontId="0" fillId="0" borderId="0" xfId="0" applyNumberFormat="1"/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3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9" fillId="3" borderId="1" xfId="0" applyFont="1" applyFill="1" applyBorder="1"/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166" fontId="11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/>
    <xf numFmtId="0" fontId="11" fillId="3" borderId="7" xfId="0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/>
    <xf numFmtId="4" fontId="0" fillId="0" borderId="0" xfId="0" applyNumberFormat="1" applyBorder="1"/>
    <xf numFmtId="0" fontId="0" fillId="0" borderId="0" xfId="0" applyBorder="1"/>
    <xf numFmtId="4" fontId="11" fillId="3" borderId="7" xfId="0" applyNumberFormat="1" applyFont="1" applyFill="1" applyBorder="1" applyAlignment="1">
      <alignment horizontal="center" vertical="center"/>
    </xf>
    <xf numFmtId="0" fontId="14" fillId="0" borderId="0" xfId="0" applyFont="1"/>
    <xf numFmtId="164" fontId="11" fillId="3" borderId="1" xfId="0" applyNumberFormat="1" applyFont="1" applyFill="1" applyBorder="1" applyAlignment="1">
      <alignment horizontal="center" vertical="center"/>
    </xf>
    <xf numFmtId="49" fontId="8" fillId="3" borderId="0" xfId="0" applyNumberFormat="1" applyFont="1" applyFill="1"/>
    <xf numFmtId="49" fontId="14" fillId="0" borderId="0" xfId="0" applyNumberFormat="1" applyFont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11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15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49" fontId="15" fillId="3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view="pageLayout" zoomScale="85" zoomScalePageLayoutView="85" workbookViewId="0">
      <selection activeCell="B15" sqref="B15"/>
    </sheetView>
  </sheetViews>
  <sheetFormatPr defaultRowHeight="15"/>
  <cols>
    <col min="1" max="1" width="6.5703125" customWidth="1"/>
    <col min="2" max="2" width="28.7109375" customWidth="1"/>
    <col min="3" max="5" width="11.7109375" customWidth="1"/>
    <col min="6" max="6" width="13" customWidth="1"/>
    <col min="7" max="7" width="12.5703125" customWidth="1"/>
    <col min="8" max="8" width="13.140625" customWidth="1"/>
    <col min="9" max="9" width="22" customWidth="1"/>
    <col min="10" max="10" width="19.140625" customWidth="1"/>
    <col min="11" max="11" width="12.42578125" bestFit="1" customWidth="1"/>
    <col min="12" max="12" width="13.5703125" customWidth="1"/>
    <col min="13" max="13" width="14.28515625" customWidth="1"/>
  </cols>
  <sheetData>
    <row r="1" spans="1:13" ht="12.6" customHeight="1">
      <c r="A1" s="50"/>
      <c r="B1" s="50"/>
      <c r="C1" s="50"/>
      <c r="D1" s="50"/>
      <c r="E1" s="50"/>
      <c r="F1" s="50"/>
      <c r="G1" s="50"/>
      <c r="H1" s="73"/>
      <c r="I1" s="83" t="s">
        <v>9</v>
      </c>
      <c r="J1" s="83"/>
    </row>
    <row r="2" spans="1:13" ht="12" customHeight="1">
      <c r="A2" s="50"/>
      <c r="B2" s="91" t="s">
        <v>60</v>
      </c>
      <c r="C2" s="91"/>
      <c r="D2" s="91"/>
      <c r="E2" s="91"/>
      <c r="F2" s="91"/>
      <c r="G2" s="91"/>
      <c r="H2" s="91"/>
      <c r="I2" s="91"/>
    </row>
    <row r="3" spans="1:13" ht="12.75" customHeight="1">
      <c r="A3" s="50"/>
      <c r="B3" s="75"/>
      <c r="C3" s="76"/>
      <c r="D3" s="92" t="s">
        <v>69</v>
      </c>
      <c r="E3" s="92"/>
      <c r="F3" s="92"/>
      <c r="G3" s="92"/>
    </row>
    <row r="4" spans="1:13" ht="15.75">
      <c r="A4" s="84" t="s">
        <v>8</v>
      </c>
      <c r="B4" s="84"/>
      <c r="C4" s="84"/>
      <c r="D4" s="84"/>
      <c r="E4" s="84"/>
      <c r="F4" s="84"/>
      <c r="G4" s="84"/>
      <c r="H4" s="84"/>
      <c r="I4" s="84"/>
      <c r="J4" s="84"/>
    </row>
    <row r="5" spans="1:13" ht="17.25" customHeight="1">
      <c r="A5" s="85" t="s">
        <v>68</v>
      </c>
      <c r="B5" s="85"/>
      <c r="C5" s="85"/>
      <c r="D5" s="85"/>
      <c r="E5" s="85"/>
      <c r="F5" s="85"/>
      <c r="G5" s="85"/>
      <c r="H5" s="85"/>
      <c r="I5" s="85"/>
      <c r="J5" s="85"/>
    </row>
    <row r="6" spans="1:13" ht="30" customHeight="1">
      <c r="A6" s="86" t="s">
        <v>0</v>
      </c>
      <c r="B6" s="86" t="s">
        <v>1</v>
      </c>
      <c r="C6" s="88" t="s">
        <v>3</v>
      </c>
      <c r="D6" s="89"/>
      <c r="E6" s="89"/>
      <c r="F6" s="89"/>
      <c r="G6" s="89"/>
      <c r="H6" s="90"/>
      <c r="I6" s="86" t="s">
        <v>34</v>
      </c>
      <c r="J6" s="86" t="s">
        <v>31</v>
      </c>
    </row>
    <row r="7" spans="1:13" ht="39.75" customHeight="1">
      <c r="A7" s="87"/>
      <c r="B7" s="87"/>
      <c r="C7" s="51" t="s">
        <v>2</v>
      </c>
      <c r="D7" s="51" t="s">
        <v>28</v>
      </c>
      <c r="E7" s="51" t="s">
        <v>29</v>
      </c>
      <c r="F7" s="51" t="s">
        <v>30</v>
      </c>
      <c r="G7" s="51" t="s">
        <v>61</v>
      </c>
      <c r="H7" s="51" t="s">
        <v>62</v>
      </c>
      <c r="I7" s="87"/>
      <c r="J7" s="87"/>
    </row>
    <row r="8" spans="1:13" ht="23.4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69"/>
      <c r="H8" s="69"/>
      <c r="I8" s="51">
        <v>7</v>
      </c>
      <c r="J8" s="51">
        <v>8</v>
      </c>
    </row>
    <row r="9" spans="1:13" ht="35.450000000000003" customHeight="1">
      <c r="A9" s="47">
        <v>1</v>
      </c>
      <c r="B9" s="52" t="s">
        <v>4</v>
      </c>
      <c r="C9" s="63">
        <f>SUM(D9:H9)</f>
        <v>12006.92</v>
      </c>
      <c r="D9" s="63">
        <v>628</v>
      </c>
      <c r="E9" s="63">
        <v>2661.62</v>
      </c>
      <c r="F9" s="63">
        <v>2776.07</v>
      </c>
      <c r="G9" s="78">
        <v>2900.99</v>
      </c>
      <c r="H9" s="78">
        <v>3040.24</v>
      </c>
      <c r="I9" s="53" t="s">
        <v>16</v>
      </c>
      <c r="J9" s="54"/>
    </row>
    <row r="10" spans="1:13">
      <c r="A10" s="47">
        <v>2</v>
      </c>
      <c r="B10" s="52" t="s">
        <v>22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53" t="s">
        <v>16</v>
      </c>
      <c r="J10" s="54"/>
    </row>
    <row r="11" spans="1:13">
      <c r="A11" s="47">
        <v>3</v>
      </c>
      <c r="B11" s="55" t="s">
        <v>5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53" t="s">
        <v>16</v>
      </c>
      <c r="J11" s="54"/>
    </row>
    <row r="12" spans="1:13">
      <c r="A12" s="47">
        <v>4</v>
      </c>
      <c r="B12" s="55" t="s">
        <v>6</v>
      </c>
      <c r="C12" s="63">
        <f>C9</f>
        <v>12006.92</v>
      </c>
      <c r="D12" s="63">
        <f>D14+D19+D24+D29+D34+D39+D44+D49+D54+D59+D64+D69+D74+D79+D84+D89+D94+D99</f>
        <v>628</v>
      </c>
      <c r="E12" s="63">
        <f>E14+E19+E24+E29+E34+E39+E44+E49+E54+E59+E64+E69+E74+E79+E84+E89+E94+E99</f>
        <v>2661.6169999999997</v>
      </c>
      <c r="F12" s="63">
        <v>2776.07</v>
      </c>
      <c r="G12" s="78">
        <v>2900.99</v>
      </c>
      <c r="H12" s="78">
        <v>3040.24</v>
      </c>
      <c r="I12" s="53" t="s">
        <v>16</v>
      </c>
      <c r="J12" s="54"/>
      <c r="L12" s="15"/>
    </row>
    <row r="13" spans="1:13">
      <c r="A13" s="47">
        <v>5</v>
      </c>
      <c r="B13" s="55" t="s">
        <v>7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53" t="s">
        <v>16</v>
      </c>
      <c r="J13" s="54"/>
    </row>
    <row r="14" spans="1:13" ht="67.5" customHeight="1">
      <c r="A14" s="47">
        <v>6</v>
      </c>
      <c r="B14" s="56" t="s">
        <v>70</v>
      </c>
      <c r="C14" s="64">
        <f>SUM(E14:H14)</f>
        <v>232.99</v>
      </c>
      <c r="D14" s="64">
        <v>0</v>
      </c>
      <c r="E14" s="64">
        <v>54.5</v>
      </c>
      <c r="F14" s="64">
        <v>56.84</v>
      </c>
      <c r="G14" s="79">
        <v>59.4</v>
      </c>
      <c r="H14" s="79">
        <v>62.25</v>
      </c>
      <c r="I14" s="58" t="s">
        <v>67</v>
      </c>
      <c r="J14" s="77" t="s">
        <v>63</v>
      </c>
      <c r="L14" s="1"/>
      <c r="M14" s="1"/>
    </row>
    <row r="15" spans="1:13">
      <c r="A15" s="47">
        <v>7</v>
      </c>
      <c r="B15" s="57" t="s">
        <v>22</v>
      </c>
      <c r="C15" s="64">
        <f>D15+E15+F15</f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58" t="s">
        <v>16</v>
      </c>
      <c r="J15" s="54"/>
      <c r="L15" s="1"/>
      <c r="M15" s="1"/>
    </row>
    <row r="16" spans="1:13">
      <c r="A16" s="47">
        <v>8</v>
      </c>
      <c r="B16" s="54" t="s">
        <v>5</v>
      </c>
      <c r="C16" s="64">
        <f>D16+E16+F16</f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58" t="s">
        <v>16</v>
      </c>
      <c r="J16" s="54"/>
    </row>
    <row r="17" spans="1:12">
      <c r="A17" s="47">
        <v>9</v>
      </c>
      <c r="B17" s="54" t="s">
        <v>6</v>
      </c>
      <c r="C17" s="64">
        <f>SUM(E17:H17)</f>
        <v>232.99</v>
      </c>
      <c r="D17" s="64">
        <v>0</v>
      </c>
      <c r="E17" s="64">
        <v>54.5</v>
      </c>
      <c r="F17" s="64">
        <v>56.84</v>
      </c>
      <c r="G17" s="80">
        <v>59.4</v>
      </c>
      <c r="H17" s="80">
        <v>62.25</v>
      </c>
      <c r="I17" s="58" t="s">
        <v>16</v>
      </c>
      <c r="J17" s="54"/>
      <c r="K17" s="1"/>
    </row>
    <row r="18" spans="1:12">
      <c r="A18" s="47">
        <v>10</v>
      </c>
      <c r="B18" s="54" t="s">
        <v>7</v>
      </c>
      <c r="C18" s="64">
        <f>D18+E18+F18</f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58" t="s">
        <v>16</v>
      </c>
      <c r="J18" s="54"/>
      <c r="K18" s="1"/>
    </row>
    <row r="19" spans="1:12" ht="55.15" customHeight="1">
      <c r="A19" s="47">
        <v>11</v>
      </c>
      <c r="B19" s="56" t="s">
        <v>45</v>
      </c>
      <c r="C19" s="64">
        <f>SUM(E19:H19)</f>
        <v>209.7</v>
      </c>
      <c r="D19" s="74">
        <v>0</v>
      </c>
      <c r="E19" s="64">
        <v>49.05</v>
      </c>
      <c r="F19" s="64">
        <v>51.16</v>
      </c>
      <c r="G19" s="79">
        <v>53.46</v>
      </c>
      <c r="H19" s="79">
        <v>56.03</v>
      </c>
      <c r="I19" s="58">
        <v>4</v>
      </c>
      <c r="J19" s="77" t="s">
        <v>63</v>
      </c>
      <c r="K19" s="1"/>
    </row>
    <row r="20" spans="1:12">
      <c r="A20" s="47">
        <v>12</v>
      </c>
      <c r="B20" s="57" t="s">
        <v>22</v>
      </c>
      <c r="C20" s="64">
        <f>D20+E20+F20</f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58" t="s">
        <v>16</v>
      </c>
      <c r="J20" s="54"/>
      <c r="K20" s="1"/>
    </row>
    <row r="21" spans="1:12">
      <c r="A21" s="47">
        <v>13</v>
      </c>
      <c r="B21" s="54" t="s">
        <v>5</v>
      </c>
      <c r="C21" s="64">
        <f>D21+E21+F21</f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58" t="s">
        <v>16</v>
      </c>
      <c r="J21" s="54"/>
      <c r="K21" s="1"/>
    </row>
    <row r="22" spans="1:12">
      <c r="A22" s="47">
        <v>14</v>
      </c>
      <c r="B22" s="54" t="s">
        <v>6</v>
      </c>
      <c r="C22" s="64">
        <f>SUM(E22:H22)</f>
        <v>209.7</v>
      </c>
      <c r="D22" s="64">
        <v>0</v>
      </c>
      <c r="E22" s="64">
        <v>49.05</v>
      </c>
      <c r="F22" s="64">
        <v>51.16</v>
      </c>
      <c r="G22" s="80">
        <v>53.46</v>
      </c>
      <c r="H22" s="80">
        <v>56.03</v>
      </c>
      <c r="I22" s="58" t="s">
        <v>16</v>
      </c>
      <c r="J22" s="54"/>
      <c r="K22" s="1"/>
    </row>
    <row r="23" spans="1:12">
      <c r="A23" s="47">
        <v>15</v>
      </c>
      <c r="B23" s="54" t="s">
        <v>7</v>
      </c>
      <c r="C23" s="64">
        <f>D23+E23+F23</f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58" t="s">
        <v>16</v>
      </c>
      <c r="J23" s="54"/>
      <c r="K23" s="1"/>
    </row>
    <row r="24" spans="1:12" ht="42.6" customHeight="1">
      <c r="A24" s="47">
        <v>16</v>
      </c>
      <c r="B24" s="56" t="s">
        <v>46</v>
      </c>
      <c r="C24" s="64">
        <f>SUM(E24:H24)</f>
        <v>465.97</v>
      </c>
      <c r="D24" s="64">
        <v>0</v>
      </c>
      <c r="E24" s="64">
        <v>108.99</v>
      </c>
      <c r="F24" s="64">
        <v>113.68</v>
      </c>
      <c r="G24" s="79">
        <v>118.8</v>
      </c>
      <c r="H24" s="79">
        <v>124.5</v>
      </c>
      <c r="I24" s="59">
        <v>4</v>
      </c>
      <c r="J24" s="77" t="s">
        <v>63</v>
      </c>
      <c r="L24" s="1"/>
    </row>
    <row r="25" spans="1:12">
      <c r="A25" s="47">
        <v>17</v>
      </c>
      <c r="B25" s="57" t="s">
        <v>22</v>
      </c>
      <c r="C25" s="64">
        <f>D25+E25+F25</f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59" t="s">
        <v>16</v>
      </c>
      <c r="J25" s="54"/>
      <c r="L25" s="1"/>
    </row>
    <row r="26" spans="1:12">
      <c r="A26" s="47">
        <v>18</v>
      </c>
      <c r="B26" s="54" t="s">
        <v>5</v>
      </c>
      <c r="C26" s="64">
        <f>D26+E26+F26</f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0" t="s">
        <v>16</v>
      </c>
      <c r="J26" s="54"/>
      <c r="L26" s="1"/>
    </row>
    <row r="27" spans="1:12">
      <c r="A27" s="47">
        <v>19</v>
      </c>
      <c r="B27" s="54" t="s">
        <v>6</v>
      </c>
      <c r="C27" s="64">
        <f>SUM(E27:H27)</f>
        <v>465.97</v>
      </c>
      <c r="D27" s="64">
        <v>0</v>
      </c>
      <c r="E27" s="64">
        <v>108.99</v>
      </c>
      <c r="F27" s="64">
        <v>113.68</v>
      </c>
      <c r="G27" s="80">
        <v>118.8</v>
      </c>
      <c r="H27" s="80">
        <v>124.5</v>
      </c>
      <c r="I27" s="60" t="s">
        <v>16</v>
      </c>
      <c r="J27" s="54"/>
      <c r="L27" s="1"/>
    </row>
    <row r="28" spans="1:12">
      <c r="A28" s="47">
        <v>20</v>
      </c>
      <c r="B28" s="54" t="s">
        <v>7</v>
      </c>
      <c r="C28" s="64">
        <f>D28+E28+F28</f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0" t="s">
        <v>16</v>
      </c>
      <c r="J28" s="54"/>
    </row>
    <row r="29" spans="1:12" ht="56.45" customHeight="1">
      <c r="A29" s="47">
        <v>21</v>
      </c>
      <c r="B29" s="56" t="s">
        <v>47</v>
      </c>
      <c r="C29" s="64">
        <f>SUM(E29:H29)</f>
        <v>605.70000000000005</v>
      </c>
      <c r="D29" s="64">
        <v>0</v>
      </c>
      <c r="E29" s="64">
        <v>141.68</v>
      </c>
      <c r="F29" s="64">
        <v>147.77000000000001</v>
      </c>
      <c r="G29" s="79">
        <v>154.41999999999999</v>
      </c>
      <c r="H29" s="79">
        <v>161.83000000000001</v>
      </c>
      <c r="I29" s="60">
        <v>4</v>
      </c>
      <c r="J29" s="77" t="s">
        <v>63</v>
      </c>
    </row>
    <row r="30" spans="1:12">
      <c r="A30" s="47">
        <v>22</v>
      </c>
      <c r="B30" s="57" t="s">
        <v>22</v>
      </c>
      <c r="C30" s="64">
        <f>D30+E30+F30</f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0" t="s">
        <v>16</v>
      </c>
      <c r="J30" s="54"/>
    </row>
    <row r="31" spans="1:12">
      <c r="A31" s="47">
        <v>23</v>
      </c>
      <c r="B31" s="54" t="s">
        <v>5</v>
      </c>
      <c r="C31" s="64">
        <f>D31+E31+F31</f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0" t="s">
        <v>16</v>
      </c>
      <c r="J31" s="54"/>
    </row>
    <row r="32" spans="1:12">
      <c r="A32" s="47">
        <v>24</v>
      </c>
      <c r="B32" s="54" t="s">
        <v>6</v>
      </c>
      <c r="C32" s="64">
        <f>SUM(E32:H32)</f>
        <v>605.70000000000005</v>
      </c>
      <c r="D32" s="64">
        <v>0</v>
      </c>
      <c r="E32" s="64">
        <v>141.68</v>
      </c>
      <c r="F32" s="64">
        <v>147.77000000000001</v>
      </c>
      <c r="G32" s="80">
        <v>154.41999999999999</v>
      </c>
      <c r="H32" s="80">
        <v>161.83000000000001</v>
      </c>
      <c r="I32" s="60" t="s">
        <v>16</v>
      </c>
      <c r="J32" s="54"/>
    </row>
    <row r="33" spans="1:10">
      <c r="A33" s="47">
        <v>25</v>
      </c>
      <c r="B33" s="54" t="s">
        <v>7</v>
      </c>
      <c r="C33" s="64">
        <f>D33+E33+F33</f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0" t="s">
        <v>16</v>
      </c>
      <c r="J33" s="54"/>
    </row>
    <row r="34" spans="1:10" ht="53.45" customHeight="1">
      <c r="A34" s="47">
        <v>26</v>
      </c>
      <c r="B34" s="56" t="s">
        <v>64</v>
      </c>
      <c r="C34" s="64">
        <f>SUM(D34:H34)</f>
        <v>1561.5200000000002</v>
      </c>
      <c r="D34" s="64">
        <v>350</v>
      </c>
      <c r="E34" s="64">
        <v>283.38</v>
      </c>
      <c r="F34" s="64">
        <v>295.57</v>
      </c>
      <c r="G34" s="79">
        <v>308.87</v>
      </c>
      <c r="H34" s="79">
        <v>323.7</v>
      </c>
      <c r="I34" s="60">
        <v>4</v>
      </c>
      <c r="J34" s="77" t="s">
        <v>63</v>
      </c>
    </row>
    <row r="35" spans="1:10">
      <c r="A35" s="47">
        <v>27</v>
      </c>
      <c r="B35" s="57" t="s">
        <v>22</v>
      </c>
      <c r="C35" s="64">
        <f>D35+E35+F35</f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0" t="s">
        <v>16</v>
      </c>
      <c r="J35" s="54"/>
    </row>
    <row r="36" spans="1:10">
      <c r="A36" s="47">
        <v>28</v>
      </c>
      <c r="B36" s="54" t="s">
        <v>5</v>
      </c>
      <c r="C36" s="64">
        <f>D36+E36+F36</f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0" t="s">
        <v>16</v>
      </c>
      <c r="J36" s="54"/>
    </row>
    <row r="37" spans="1:10">
      <c r="A37" s="47">
        <v>29</v>
      </c>
      <c r="B37" s="54" t="s">
        <v>6</v>
      </c>
      <c r="C37" s="64">
        <v>1561.52</v>
      </c>
      <c r="D37" s="64">
        <v>350</v>
      </c>
      <c r="E37" s="64">
        <v>283.38</v>
      </c>
      <c r="F37" s="64">
        <v>295.57</v>
      </c>
      <c r="G37" s="80">
        <v>308.87</v>
      </c>
      <c r="H37" s="80">
        <v>323.7</v>
      </c>
      <c r="I37" s="60" t="s">
        <v>16</v>
      </c>
      <c r="J37" s="54"/>
    </row>
    <row r="38" spans="1:10">
      <c r="A38" s="47">
        <v>30</v>
      </c>
      <c r="B38" s="54" t="s">
        <v>7</v>
      </c>
      <c r="C38" s="64">
        <f>D38+E38+F38</f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0" t="s">
        <v>16</v>
      </c>
      <c r="J38" s="54"/>
    </row>
    <row r="39" spans="1:10" ht="52.15" customHeight="1">
      <c r="A39" s="47">
        <v>31</v>
      </c>
      <c r="B39" s="56" t="s">
        <v>48</v>
      </c>
      <c r="C39" s="64">
        <f>SUM(E39:H39)</f>
        <v>419.35</v>
      </c>
      <c r="D39" s="64">
        <v>0</v>
      </c>
      <c r="E39" s="64">
        <v>98.09</v>
      </c>
      <c r="F39" s="64">
        <v>102.31</v>
      </c>
      <c r="G39" s="79">
        <v>106.91</v>
      </c>
      <c r="H39" s="79">
        <v>112.04</v>
      </c>
      <c r="I39" s="60">
        <v>4</v>
      </c>
      <c r="J39" s="77" t="s">
        <v>63</v>
      </c>
    </row>
    <row r="40" spans="1:10">
      <c r="A40" s="47">
        <v>32</v>
      </c>
      <c r="B40" s="57" t="s">
        <v>22</v>
      </c>
      <c r="C40" s="64">
        <f>D40+E40+F40</f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0" t="s">
        <v>16</v>
      </c>
      <c r="J40" s="54"/>
    </row>
    <row r="41" spans="1:10">
      <c r="A41" s="47">
        <v>33</v>
      </c>
      <c r="B41" s="54" t="s">
        <v>5</v>
      </c>
      <c r="C41" s="64">
        <f>D41+E41+F41</f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0" t="s">
        <v>16</v>
      </c>
      <c r="J41" s="54"/>
    </row>
    <row r="42" spans="1:10">
      <c r="A42" s="47">
        <v>34</v>
      </c>
      <c r="B42" s="54" t="s">
        <v>6</v>
      </c>
      <c r="C42" s="64">
        <f>SUM(E42:H42)</f>
        <v>419.35</v>
      </c>
      <c r="D42" s="64"/>
      <c r="E42" s="64">
        <v>98.09</v>
      </c>
      <c r="F42" s="64">
        <v>102.31</v>
      </c>
      <c r="G42" s="80">
        <v>106.91</v>
      </c>
      <c r="H42" s="80">
        <v>112.04</v>
      </c>
      <c r="I42" s="60" t="s">
        <v>16</v>
      </c>
      <c r="J42" s="54"/>
    </row>
    <row r="43" spans="1:10">
      <c r="A43" s="47">
        <v>35</v>
      </c>
      <c r="B43" s="54" t="s">
        <v>7</v>
      </c>
      <c r="C43" s="64">
        <f>D43+E43+F43</f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0" t="s">
        <v>16</v>
      </c>
      <c r="J43" s="54"/>
    </row>
    <row r="44" spans="1:10" ht="48.6" customHeight="1">
      <c r="A44" s="47">
        <v>36</v>
      </c>
      <c r="B44" s="61" t="s">
        <v>49</v>
      </c>
      <c r="C44" s="64">
        <f>SUM(E44:H44)</f>
        <v>232.99</v>
      </c>
      <c r="D44" s="64">
        <v>0</v>
      </c>
      <c r="E44" s="64">
        <v>54.5</v>
      </c>
      <c r="F44" s="64">
        <v>56.84</v>
      </c>
      <c r="G44" s="79">
        <v>59.4</v>
      </c>
      <c r="H44" s="79">
        <v>62.25</v>
      </c>
      <c r="I44" s="60">
        <v>4</v>
      </c>
      <c r="J44" s="77" t="s">
        <v>63</v>
      </c>
    </row>
    <row r="45" spans="1:10">
      <c r="A45" s="47">
        <v>37</v>
      </c>
      <c r="B45" s="57" t="s">
        <v>19</v>
      </c>
      <c r="C45" s="64">
        <f>D45+E45+F45</f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0" t="s">
        <v>16</v>
      </c>
      <c r="J45" s="54"/>
    </row>
    <row r="46" spans="1:10">
      <c r="A46" s="47">
        <v>38</v>
      </c>
      <c r="B46" s="54" t="s">
        <v>5</v>
      </c>
      <c r="C46" s="64">
        <f>D46+E46+F46</f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0" t="s">
        <v>16</v>
      </c>
      <c r="J46" s="54"/>
    </row>
    <row r="47" spans="1:10">
      <c r="A47" s="47">
        <v>39</v>
      </c>
      <c r="B47" s="54" t="s">
        <v>6</v>
      </c>
      <c r="C47" s="64">
        <f>SUM(E47:H47)</f>
        <v>232.99</v>
      </c>
      <c r="D47" s="64">
        <v>0</v>
      </c>
      <c r="E47" s="64">
        <v>54.5</v>
      </c>
      <c r="F47" s="64">
        <v>56.84</v>
      </c>
      <c r="G47" s="80">
        <v>59.4</v>
      </c>
      <c r="H47" s="80">
        <v>62.25</v>
      </c>
      <c r="I47" s="60" t="s">
        <v>16</v>
      </c>
      <c r="J47" s="54"/>
    </row>
    <row r="48" spans="1:10">
      <c r="A48" s="47">
        <v>40</v>
      </c>
      <c r="B48" s="54" t="s">
        <v>7</v>
      </c>
      <c r="C48" s="64">
        <f>D48+E48+F48</f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0" t="s">
        <v>16</v>
      </c>
      <c r="J48" s="54"/>
    </row>
    <row r="49" spans="1:13" ht="53.45" customHeight="1">
      <c r="A49" s="47">
        <v>41</v>
      </c>
      <c r="B49" s="56" t="s">
        <v>50</v>
      </c>
      <c r="C49" s="64">
        <f>SUM(D49:H49)</f>
        <v>328.387</v>
      </c>
      <c r="D49" s="74">
        <v>128</v>
      </c>
      <c r="E49" s="64">
        <v>46.866999999999997</v>
      </c>
      <c r="F49" s="64">
        <v>48.89</v>
      </c>
      <c r="G49" s="79">
        <v>51.09</v>
      </c>
      <c r="H49" s="79">
        <v>53.54</v>
      </c>
      <c r="I49" s="60">
        <v>4</v>
      </c>
      <c r="J49" s="77" t="s">
        <v>63</v>
      </c>
    </row>
    <row r="50" spans="1:13">
      <c r="A50" s="47">
        <v>42</v>
      </c>
      <c r="B50" s="57" t="s">
        <v>22</v>
      </c>
      <c r="C50" s="64">
        <f>D50+E50+F50</f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0" t="s">
        <v>16</v>
      </c>
      <c r="J50" s="54"/>
    </row>
    <row r="51" spans="1:13">
      <c r="A51" s="47">
        <v>43</v>
      </c>
      <c r="B51" s="54" t="s">
        <v>5</v>
      </c>
      <c r="C51" s="64">
        <f>D51+E51+F51</f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0" t="s">
        <v>16</v>
      </c>
      <c r="J51" s="54"/>
    </row>
    <row r="52" spans="1:13">
      <c r="A52" s="47">
        <v>44</v>
      </c>
      <c r="B52" s="54" t="s">
        <v>6</v>
      </c>
      <c r="C52" s="64">
        <v>328.39</v>
      </c>
      <c r="D52" s="74">
        <v>128</v>
      </c>
      <c r="E52" s="64">
        <v>46.866999999999997</v>
      </c>
      <c r="F52" s="64">
        <v>48.89</v>
      </c>
      <c r="G52" s="80">
        <v>51.09</v>
      </c>
      <c r="H52" s="80">
        <v>53.54</v>
      </c>
      <c r="I52" s="60" t="s">
        <v>16</v>
      </c>
      <c r="J52" s="54"/>
    </row>
    <row r="53" spans="1:13">
      <c r="A53" s="47">
        <v>45</v>
      </c>
      <c r="B53" s="54" t="s">
        <v>7</v>
      </c>
      <c r="C53" s="64">
        <f>D53+E53+F53</f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0" t="s">
        <v>16</v>
      </c>
      <c r="J53" s="54"/>
    </row>
    <row r="54" spans="1:13" ht="52.15" customHeight="1">
      <c r="A54" s="47">
        <v>46</v>
      </c>
      <c r="B54" s="56" t="s">
        <v>51</v>
      </c>
      <c r="C54" s="64">
        <f>SUM(E54:H54)</f>
        <v>698.94</v>
      </c>
      <c r="D54" s="64">
        <v>0</v>
      </c>
      <c r="E54" s="64">
        <v>163.49</v>
      </c>
      <c r="F54" s="64">
        <v>170.52</v>
      </c>
      <c r="G54" s="79">
        <v>178.19</v>
      </c>
      <c r="H54" s="79">
        <v>186.74</v>
      </c>
      <c r="I54" s="60">
        <v>4</v>
      </c>
      <c r="J54" s="77" t="s">
        <v>63</v>
      </c>
      <c r="K54" s="1"/>
      <c r="L54" s="1"/>
      <c r="M54" s="1"/>
    </row>
    <row r="55" spans="1:13">
      <c r="A55" s="47">
        <v>47</v>
      </c>
      <c r="B55" s="57" t="s">
        <v>22</v>
      </c>
      <c r="C55" s="64">
        <f>D55+E55+F55</f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0" t="s">
        <v>16</v>
      </c>
      <c r="J55" s="54"/>
      <c r="K55" s="1"/>
      <c r="L55" s="1"/>
    </row>
    <row r="56" spans="1:13">
      <c r="A56" s="47">
        <v>48</v>
      </c>
      <c r="B56" s="54" t="s">
        <v>5</v>
      </c>
      <c r="C56" s="64">
        <f>D56+E56+F56</f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0" t="s">
        <v>16</v>
      </c>
      <c r="J56" s="54"/>
      <c r="K56" s="1"/>
    </row>
    <row r="57" spans="1:13">
      <c r="A57" s="47">
        <v>49</v>
      </c>
      <c r="B57" s="54" t="s">
        <v>37</v>
      </c>
      <c r="C57" s="64">
        <f>SUM(E57:H57)</f>
        <v>698.94</v>
      </c>
      <c r="D57" s="64">
        <v>0</v>
      </c>
      <c r="E57" s="64">
        <v>163.49</v>
      </c>
      <c r="F57" s="64">
        <v>170.52</v>
      </c>
      <c r="G57" s="80">
        <v>178.19</v>
      </c>
      <c r="H57" s="80">
        <v>186.74</v>
      </c>
      <c r="I57" s="60" t="s">
        <v>16</v>
      </c>
      <c r="J57" s="54"/>
      <c r="K57" s="1"/>
    </row>
    <row r="58" spans="1:13">
      <c r="A58" s="47">
        <v>50</v>
      </c>
      <c r="B58" s="54" t="s">
        <v>7</v>
      </c>
      <c r="C58" s="64">
        <f>D58+E58+F58</f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0" t="s">
        <v>16</v>
      </c>
      <c r="J58" s="54"/>
      <c r="K58" s="1"/>
    </row>
    <row r="59" spans="1:13" ht="54" customHeight="1">
      <c r="A59" s="47">
        <v>51</v>
      </c>
      <c r="B59" s="56" t="s">
        <v>52</v>
      </c>
      <c r="C59" s="64">
        <f>SUM(E59:H59)</f>
        <v>1397.9099999999999</v>
      </c>
      <c r="D59" s="64">
        <v>0</v>
      </c>
      <c r="E59" s="64">
        <v>326.98</v>
      </c>
      <c r="F59" s="64">
        <v>341.04</v>
      </c>
      <c r="G59" s="79">
        <v>356.39</v>
      </c>
      <c r="H59" s="79">
        <v>373.5</v>
      </c>
      <c r="I59" s="60">
        <v>4</v>
      </c>
      <c r="J59" s="77" t="s">
        <v>63</v>
      </c>
    </row>
    <row r="60" spans="1:13">
      <c r="A60" s="47">
        <v>52</v>
      </c>
      <c r="B60" s="57" t="s">
        <v>22</v>
      </c>
      <c r="C60" s="64">
        <f>D60+E60+F60</f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0" t="s">
        <v>16</v>
      </c>
      <c r="J60" s="54"/>
    </row>
    <row r="61" spans="1:13">
      <c r="A61" s="47">
        <v>53</v>
      </c>
      <c r="B61" s="54" t="s">
        <v>5</v>
      </c>
      <c r="C61" s="64">
        <f>D61+E61+F61</f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0" t="s">
        <v>16</v>
      </c>
      <c r="J61" s="54"/>
    </row>
    <row r="62" spans="1:13">
      <c r="A62" s="47">
        <v>54</v>
      </c>
      <c r="B62" s="54" t="s">
        <v>6</v>
      </c>
      <c r="C62" s="64">
        <f>SUM(E62:H62)</f>
        <v>1397.9099999999999</v>
      </c>
      <c r="D62" s="64">
        <v>0</v>
      </c>
      <c r="E62" s="64">
        <v>326.98</v>
      </c>
      <c r="F62" s="64">
        <v>341.04</v>
      </c>
      <c r="G62" s="80">
        <v>356.39</v>
      </c>
      <c r="H62" s="80">
        <v>373.5</v>
      </c>
      <c r="I62" s="58" t="s">
        <v>16</v>
      </c>
      <c r="J62" s="54"/>
      <c r="K62" s="1"/>
      <c r="L62" s="46"/>
    </row>
    <row r="63" spans="1:13">
      <c r="A63" s="65">
        <v>55</v>
      </c>
      <c r="B63" s="54" t="s">
        <v>7</v>
      </c>
      <c r="C63" s="64">
        <f>D63+E63+F63</f>
        <v>0</v>
      </c>
      <c r="D63" s="72">
        <v>0</v>
      </c>
      <c r="E63" s="72">
        <v>0</v>
      </c>
      <c r="F63" s="64">
        <v>0</v>
      </c>
      <c r="G63" s="64">
        <v>0</v>
      </c>
      <c r="H63" s="64">
        <v>0</v>
      </c>
      <c r="I63" s="67" t="s">
        <v>16</v>
      </c>
      <c r="J63" s="66"/>
      <c r="K63" s="1"/>
    </row>
    <row r="64" spans="1:13" ht="51">
      <c r="A64" s="65">
        <v>56</v>
      </c>
      <c r="B64" s="56" t="s">
        <v>53</v>
      </c>
      <c r="C64" s="64">
        <f>SUM(E64:H64)</f>
        <v>2329.84</v>
      </c>
      <c r="D64" s="72">
        <v>0</v>
      </c>
      <c r="E64" s="72">
        <v>544.97</v>
      </c>
      <c r="F64" s="72">
        <v>568.4</v>
      </c>
      <c r="G64" s="79">
        <v>593.98</v>
      </c>
      <c r="H64" s="79">
        <v>622.49</v>
      </c>
      <c r="I64" s="67">
        <v>5</v>
      </c>
      <c r="J64" s="77" t="s">
        <v>63</v>
      </c>
      <c r="K64" s="1"/>
    </row>
    <row r="65" spans="1:11" s="69" customFormat="1">
      <c r="A65" s="47">
        <v>57</v>
      </c>
      <c r="B65" s="57" t="s">
        <v>22</v>
      </c>
      <c r="C65" s="64">
        <f>D65+E65+F65</f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58" t="s">
        <v>16</v>
      </c>
      <c r="J65" s="54"/>
      <c r="K65" s="68"/>
    </row>
    <row r="66" spans="1:11" s="71" customFormat="1">
      <c r="A66" s="47">
        <v>58</v>
      </c>
      <c r="B66" s="54" t="s">
        <v>5</v>
      </c>
      <c r="C66" s="64">
        <f>D66+E66+F66</f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58" t="s">
        <v>16</v>
      </c>
      <c r="J66" s="54"/>
      <c r="K66" s="70"/>
    </row>
    <row r="67" spans="1:11" s="71" customFormat="1">
      <c r="A67" s="47">
        <v>59</v>
      </c>
      <c r="B67" s="54" t="s">
        <v>37</v>
      </c>
      <c r="C67" s="64">
        <f>SUM(E67:H67)</f>
        <v>2329.84</v>
      </c>
      <c r="D67" s="64">
        <v>0</v>
      </c>
      <c r="E67" s="64">
        <v>544.97</v>
      </c>
      <c r="F67" s="80">
        <v>568.4</v>
      </c>
      <c r="G67" s="80">
        <v>593.98</v>
      </c>
      <c r="H67" s="80">
        <v>622.49</v>
      </c>
      <c r="I67" s="58" t="s">
        <v>16</v>
      </c>
      <c r="J67" s="54"/>
      <c r="K67" s="70"/>
    </row>
    <row r="68" spans="1:11" s="71" customFormat="1">
      <c r="A68" s="47">
        <v>60</v>
      </c>
      <c r="B68" s="54" t="s">
        <v>7</v>
      </c>
      <c r="C68" s="64">
        <f>D68+E68+F68</f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58" t="s">
        <v>16</v>
      </c>
      <c r="J68" s="54"/>
      <c r="K68" s="70"/>
    </row>
    <row r="69" spans="1:11" s="71" customFormat="1" ht="51.6" customHeight="1">
      <c r="A69" s="47">
        <v>61</v>
      </c>
      <c r="B69" s="56" t="s">
        <v>54</v>
      </c>
      <c r="C69" s="64">
        <f>SUM(E69:H69)</f>
        <v>698.84</v>
      </c>
      <c r="D69" s="64">
        <v>0</v>
      </c>
      <c r="E69" s="64">
        <v>163.49</v>
      </c>
      <c r="F69" s="64">
        <v>170.52</v>
      </c>
      <c r="G69" s="79">
        <v>178.19</v>
      </c>
      <c r="H69" s="79">
        <v>186.64</v>
      </c>
      <c r="I69" s="58">
        <v>5</v>
      </c>
      <c r="J69" s="77" t="s">
        <v>63</v>
      </c>
      <c r="K69" s="70"/>
    </row>
    <row r="70" spans="1:11" s="71" customFormat="1">
      <c r="A70" s="47">
        <v>62</v>
      </c>
      <c r="B70" s="57" t="s">
        <v>22</v>
      </c>
      <c r="C70" s="64">
        <f>D70+E70+F70</f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58" t="s">
        <v>16</v>
      </c>
      <c r="J70" s="54"/>
      <c r="K70" s="70"/>
    </row>
    <row r="71" spans="1:11" s="71" customFormat="1">
      <c r="A71" s="47">
        <v>63</v>
      </c>
      <c r="B71" s="54" t="s">
        <v>5</v>
      </c>
      <c r="C71" s="64">
        <f>D71+E71+F71</f>
        <v>0</v>
      </c>
      <c r="D71" s="64">
        <v>0</v>
      </c>
      <c r="E71" s="64">
        <v>0</v>
      </c>
      <c r="F71" s="64">
        <v>0</v>
      </c>
      <c r="G71" s="64">
        <v>0</v>
      </c>
      <c r="H71" s="64">
        <v>0</v>
      </c>
      <c r="I71" s="58" t="s">
        <v>16</v>
      </c>
      <c r="J71" s="54"/>
      <c r="K71" s="70"/>
    </row>
    <row r="72" spans="1:11" s="71" customFormat="1">
      <c r="A72" s="47">
        <v>64</v>
      </c>
      <c r="B72" s="54" t="s">
        <v>37</v>
      </c>
      <c r="C72" s="64">
        <f>SUM(E72:H72)</f>
        <v>698.84</v>
      </c>
      <c r="D72" s="64">
        <v>0</v>
      </c>
      <c r="E72" s="64">
        <v>163.49</v>
      </c>
      <c r="F72" s="80">
        <v>170.52</v>
      </c>
      <c r="G72" s="80">
        <v>178.19</v>
      </c>
      <c r="H72" s="80">
        <v>186.64</v>
      </c>
      <c r="I72" s="58" t="s">
        <v>16</v>
      </c>
      <c r="J72" s="54"/>
      <c r="K72" s="70"/>
    </row>
    <row r="73" spans="1:11" s="71" customFormat="1">
      <c r="A73" s="47">
        <v>65</v>
      </c>
      <c r="B73" s="54" t="s">
        <v>7</v>
      </c>
      <c r="C73" s="64">
        <f>D73+E73+F73</f>
        <v>0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58" t="s">
        <v>16</v>
      </c>
      <c r="J73" s="54"/>
      <c r="K73" s="70"/>
    </row>
    <row r="74" spans="1:11" s="71" customFormat="1" ht="55.15" customHeight="1">
      <c r="A74" s="47">
        <v>66</v>
      </c>
      <c r="B74" s="56" t="s">
        <v>55</v>
      </c>
      <c r="C74" s="64">
        <f>SUM(E74:H74)</f>
        <v>1164.92</v>
      </c>
      <c r="D74" s="64">
        <v>0</v>
      </c>
      <c r="E74" s="64">
        <v>272.48</v>
      </c>
      <c r="F74" s="64">
        <v>284.2</v>
      </c>
      <c r="G74" s="79">
        <v>296.99</v>
      </c>
      <c r="H74" s="79">
        <v>311.25</v>
      </c>
      <c r="I74" s="58">
        <v>5</v>
      </c>
      <c r="J74" s="77" t="s">
        <v>63</v>
      </c>
      <c r="K74" s="70"/>
    </row>
    <row r="75" spans="1:11" s="71" customFormat="1">
      <c r="A75" s="47">
        <v>67</v>
      </c>
      <c r="B75" s="57" t="s">
        <v>22</v>
      </c>
      <c r="C75" s="64">
        <f>D75+E75+F75</f>
        <v>0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58" t="s">
        <v>16</v>
      </c>
      <c r="J75" s="54"/>
      <c r="K75" s="70"/>
    </row>
    <row r="76" spans="1:11" s="71" customFormat="1">
      <c r="A76" s="47">
        <v>68</v>
      </c>
      <c r="B76" s="54" t="s">
        <v>5</v>
      </c>
      <c r="C76" s="64">
        <f>D76+E76+F76</f>
        <v>0</v>
      </c>
      <c r="D76" s="64">
        <v>0</v>
      </c>
      <c r="E76" s="64">
        <v>0</v>
      </c>
      <c r="F76" s="64">
        <v>0</v>
      </c>
      <c r="G76" s="64">
        <v>0</v>
      </c>
      <c r="H76" s="64">
        <v>0</v>
      </c>
      <c r="I76" s="58" t="s">
        <v>16</v>
      </c>
      <c r="J76" s="54"/>
      <c r="K76" s="70"/>
    </row>
    <row r="77" spans="1:11" s="71" customFormat="1">
      <c r="A77" s="47">
        <v>69</v>
      </c>
      <c r="B77" s="54" t="s">
        <v>37</v>
      </c>
      <c r="C77" s="64">
        <f>SUM(E77:H77)</f>
        <v>1164.92</v>
      </c>
      <c r="D77" s="64"/>
      <c r="E77" s="64">
        <v>272.48</v>
      </c>
      <c r="F77" s="80">
        <v>284.2</v>
      </c>
      <c r="G77" s="80">
        <v>296.99</v>
      </c>
      <c r="H77" s="80">
        <v>311.25</v>
      </c>
      <c r="I77" s="58" t="s">
        <v>16</v>
      </c>
      <c r="J77" s="54"/>
      <c r="K77" s="70"/>
    </row>
    <row r="78" spans="1:11" s="71" customFormat="1">
      <c r="A78" s="47">
        <v>70</v>
      </c>
      <c r="B78" s="54" t="s">
        <v>7</v>
      </c>
      <c r="C78" s="64">
        <f>D78+E78+F78</f>
        <v>0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58" t="s">
        <v>16</v>
      </c>
      <c r="J78" s="54"/>
      <c r="K78" s="70"/>
    </row>
    <row r="79" spans="1:11" s="71" customFormat="1" ht="54" customHeight="1">
      <c r="A79" s="47">
        <v>71</v>
      </c>
      <c r="B79" s="56" t="s">
        <v>56</v>
      </c>
      <c r="C79" s="64">
        <f>SUM(E79:H79)</f>
        <v>465.97</v>
      </c>
      <c r="D79" s="64">
        <v>0</v>
      </c>
      <c r="E79" s="64">
        <v>108.99</v>
      </c>
      <c r="F79" s="64">
        <v>113.68</v>
      </c>
      <c r="G79" s="79">
        <v>118.8</v>
      </c>
      <c r="H79" s="79">
        <v>124.5</v>
      </c>
      <c r="I79" s="58">
        <v>4</v>
      </c>
      <c r="J79" s="77" t="s">
        <v>63</v>
      </c>
      <c r="K79" s="70"/>
    </row>
    <row r="80" spans="1:11" s="71" customFormat="1">
      <c r="A80" s="47">
        <v>72</v>
      </c>
      <c r="B80" s="57" t="s">
        <v>22</v>
      </c>
      <c r="C80" s="64">
        <f>D80+E80+F80</f>
        <v>0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58" t="s">
        <v>16</v>
      </c>
      <c r="J80" s="54"/>
      <c r="K80" s="70"/>
    </row>
    <row r="81" spans="1:11" s="71" customFormat="1">
      <c r="A81" s="47">
        <v>73</v>
      </c>
      <c r="B81" s="54" t="s">
        <v>5</v>
      </c>
      <c r="C81" s="64">
        <f>D81+E81+F81</f>
        <v>0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58" t="s">
        <v>16</v>
      </c>
      <c r="J81" s="54"/>
      <c r="K81" s="70"/>
    </row>
    <row r="82" spans="1:11" s="71" customFormat="1">
      <c r="A82" s="47">
        <v>74</v>
      </c>
      <c r="B82" s="54" t="s">
        <v>37</v>
      </c>
      <c r="C82" s="64">
        <f>SUM(E82:H82)</f>
        <v>465.97</v>
      </c>
      <c r="D82" s="64">
        <v>0</v>
      </c>
      <c r="E82" s="64">
        <v>108.99</v>
      </c>
      <c r="F82" s="80">
        <v>113.68</v>
      </c>
      <c r="G82" s="80">
        <v>118.8</v>
      </c>
      <c r="H82" s="80">
        <v>124.5</v>
      </c>
      <c r="I82" s="58" t="s">
        <v>16</v>
      </c>
      <c r="J82" s="54"/>
      <c r="K82" s="70"/>
    </row>
    <row r="83" spans="1:11" s="71" customFormat="1">
      <c r="A83" s="47">
        <v>75</v>
      </c>
      <c r="B83" s="54" t="s">
        <v>7</v>
      </c>
      <c r="C83" s="64">
        <f>D83+E83+F83</f>
        <v>0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58" t="s">
        <v>16</v>
      </c>
      <c r="J83" s="54"/>
      <c r="K83" s="70"/>
    </row>
    <row r="84" spans="1:11" s="71" customFormat="1" ht="63.75">
      <c r="A84" s="47">
        <v>76</v>
      </c>
      <c r="B84" s="56" t="s">
        <v>65</v>
      </c>
      <c r="C84" s="64">
        <f>SUM(D84:H84)</f>
        <v>444.84999999999997</v>
      </c>
      <c r="D84" s="64">
        <v>100</v>
      </c>
      <c r="E84" s="64">
        <v>80.66</v>
      </c>
      <c r="F84" s="64">
        <v>84.13</v>
      </c>
      <c r="G84" s="79">
        <v>87.92</v>
      </c>
      <c r="H84" s="79">
        <v>92.14</v>
      </c>
      <c r="I84" s="58">
        <v>4</v>
      </c>
      <c r="J84" s="77" t="s">
        <v>63</v>
      </c>
      <c r="K84" s="70"/>
    </row>
    <row r="85" spans="1:11" s="71" customFormat="1">
      <c r="A85" s="47">
        <v>77</v>
      </c>
      <c r="B85" s="57" t="s">
        <v>22</v>
      </c>
      <c r="C85" s="64">
        <f>D85+E85+F85</f>
        <v>0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58" t="s">
        <v>16</v>
      </c>
      <c r="J85" s="54"/>
      <c r="K85" s="70"/>
    </row>
    <row r="86" spans="1:11" s="71" customFormat="1">
      <c r="A86" s="47">
        <v>78</v>
      </c>
      <c r="B86" s="54" t="s">
        <v>5</v>
      </c>
      <c r="C86" s="64">
        <f>D86+E86+F86</f>
        <v>0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58" t="s">
        <v>16</v>
      </c>
      <c r="J86" s="54"/>
      <c r="K86" s="70"/>
    </row>
    <row r="87" spans="1:11" s="71" customFormat="1">
      <c r="A87" s="47">
        <v>79</v>
      </c>
      <c r="B87" s="54" t="s">
        <v>37</v>
      </c>
      <c r="C87" s="64">
        <f>C84</f>
        <v>444.84999999999997</v>
      </c>
      <c r="D87" s="64">
        <v>100</v>
      </c>
      <c r="E87" s="64">
        <v>80.66</v>
      </c>
      <c r="F87" s="80">
        <v>84.13</v>
      </c>
      <c r="G87" s="80">
        <v>87.92</v>
      </c>
      <c r="H87" s="80">
        <v>92.14</v>
      </c>
      <c r="I87" s="58" t="s">
        <v>16</v>
      </c>
      <c r="J87" s="54"/>
      <c r="K87" s="70"/>
    </row>
    <row r="88" spans="1:11" s="71" customFormat="1">
      <c r="A88" s="47">
        <v>80</v>
      </c>
      <c r="B88" s="54" t="s">
        <v>7</v>
      </c>
      <c r="C88" s="64">
        <f>D88+E88+F88</f>
        <v>0</v>
      </c>
      <c r="D88" s="81">
        <v>0</v>
      </c>
      <c r="E88" s="81">
        <v>0</v>
      </c>
      <c r="F88" s="64">
        <v>0</v>
      </c>
      <c r="G88" s="64">
        <v>0</v>
      </c>
      <c r="H88" s="64">
        <v>0</v>
      </c>
      <c r="I88" s="58" t="s">
        <v>16</v>
      </c>
      <c r="J88" s="54"/>
      <c r="K88" s="70"/>
    </row>
    <row r="89" spans="1:11" s="71" customFormat="1" ht="51">
      <c r="A89" s="47">
        <v>81</v>
      </c>
      <c r="B89" s="56" t="s">
        <v>57</v>
      </c>
      <c r="C89" s="64">
        <f>SUM(E89:H89)</f>
        <v>232.99</v>
      </c>
      <c r="D89" s="81">
        <v>0</v>
      </c>
      <c r="E89" s="64">
        <v>54.5</v>
      </c>
      <c r="F89" s="64">
        <v>56.84</v>
      </c>
      <c r="G89" s="79">
        <v>59.4</v>
      </c>
      <c r="H89" s="79">
        <v>62.25</v>
      </c>
      <c r="I89" s="58">
        <v>7</v>
      </c>
      <c r="J89" s="77" t="s">
        <v>63</v>
      </c>
      <c r="K89" s="70"/>
    </row>
    <row r="90" spans="1:11" s="71" customFormat="1">
      <c r="A90" s="47">
        <v>82</v>
      </c>
      <c r="B90" s="57" t="s">
        <v>22</v>
      </c>
      <c r="C90" s="64">
        <f>D90+E90+F90</f>
        <v>0</v>
      </c>
      <c r="D90" s="81">
        <v>0</v>
      </c>
      <c r="E90" s="81">
        <v>0</v>
      </c>
      <c r="F90" s="64">
        <v>0</v>
      </c>
      <c r="G90" s="64">
        <v>0</v>
      </c>
      <c r="H90" s="64">
        <v>0</v>
      </c>
      <c r="I90" s="58" t="s">
        <v>16</v>
      </c>
      <c r="J90" s="54"/>
      <c r="K90" s="70"/>
    </row>
    <row r="91" spans="1:11" s="71" customFormat="1">
      <c r="A91" s="47">
        <v>83</v>
      </c>
      <c r="B91" s="54" t="s">
        <v>5</v>
      </c>
      <c r="C91" s="64">
        <f>D91+E91+F91</f>
        <v>0</v>
      </c>
      <c r="D91" s="81">
        <v>0</v>
      </c>
      <c r="E91" s="81">
        <v>0</v>
      </c>
      <c r="F91" s="64">
        <v>0</v>
      </c>
      <c r="G91" s="64">
        <v>0</v>
      </c>
      <c r="H91" s="64">
        <v>0</v>
      </c>
      <c r="I91" s="58" t="s">
        <v>16</v>
      </c>
      <c r="J91" s="54"/>
      <c r="K91" s="70"/>
    </row>
    <row r="92" spans="1:11" s="71" customFormat="1">
      <c r="A92" s="47">
        <v>84</v>
      </c>
      <c r="B92" s="54" t="s">
        <v>37</v>
      </c>
      <c r="C92" s="64">
        <f>SUM(E92:H92)</f>
        <v>232.99</v>
      </c>
      <c r="D92" s="81"/>
      <c r="E92" s="81">
        <v>54.5</v>
      </c>
      <c r="F92" s="80">
        <v>56.84</v>
      </c>
      <c r="G92" s="80">
        <v>59.4</v>
      </c>
      <c r="H92" s="80">
        <v>62.25</v>
      </c>
      <c r="I92" s="58" t="s">
        <v>16</v>
      </c>
      <c r="J92" s="54"/>
      <c r="K92" s="70"/>
    </row>
    <row r="93" spans="1:11" s="71" customFormat="1">
      <c r="A93" s="47">
        <v>85</v>
      </c>
      <c r="B93" s="54" t="s">
        <v>7</v>
      </c>
      <c r="C93" s="64">
        <f>D93+E93+F93</f>
        <v>0</v>
      </c>
      <c r="D93" s="81">
        <v>0</v>
      </c>
      <c r="E93" s="81">
        <v>0</v>
      </c>
      <c r="F93" s="64">
        <v>0</v>
      </c>
      <c r="G93" s="64">
        <v>0</v>
      </c>
      <c r="H93" s="64">
        <v>0</v>
      </c>
      <c r="I93" s="58" t="s">
        <v>16</v>
      </c>
      <c r="J93" s="54"/>
      <c r="K93" s="70"/>
    </row>
    <row r="94" spans="1:11" s="71" customFormat="1" ht="52.9" customHeight="1">
      <c r="A94" s="47">
        <v>86</v>
      </c>
      <c r="B94" s="56" t="s">
        <v>58</v>
      </c>
      <c r="C94" s="64">
        <f>SUM(E94:H94)</f>
        <v>232.99</v>
      </c>
      <c r="D94" s="81"/>
      <c r="E94" s="81">
        <v>54.5</v>
      </c>
      <c r="F94" s="64">
        <v>56.84</v>
      </c>
      <c r="G94" s="79">
        <v>59.4</v>
      </c>
      <c r="H94" s="79">
        <v>62.25</v>
      </c>
      <c r="I94" s="58">
        <v>7</v>
      </c>
      <c r="J94" s="77" t="s">
        <v>63</v>
      </c>
      <c r="K94" s="70"/>
    </row>
    <row r="95" spans="1:11" s="71" customFormat="1">
      <c r="A95" s="47">
        <v>87</v>
      </c>
      <c r="B95" s="57" t="s">
        <v>22</v>
      </c>
      <c r="C95" s="64">
        <f>D95+E95+F95</f>
        <v>0</v>
      </c>
      <c r="D95" s="81">
        <v>0</v>
      </c>
      <c r="E95" s="81">
        <v>0</v>
      </c>
      <c r="F95" s="64">
        <v>0</v>
      </c>
      <c r="G95" s="64">
        <v>0</v>
      </c>
      <c r="H95" s="64">
        <v>0</v>
      </c>
      <c r="I95" s="58" t="s">
        <v>16</v>
      </c>
      <c r="J95" s="54"/>
      <c r="K95" s="70"/>
    </row>
    <row r="96" spans="1:11" s="71" customFormat="1">
      <c r="A96" s="47">
        <v>88</v>
      </c>
      <c r="B96" s="54" t="s">
        <v>5</v>
      </c>
      <c r="C96" s="64">
        <f>D96+E96+F96</f>
        <v>0</v>
      </c>
      <c r="D96" s="81">
        <v>0</v>
      </c>
      <c r="E96" s="81">
        <v>0</v>
      </c>
      <c r="F96" s="64">
        <v>0</v>
      </c>
      <c r="G96" s="64">
        <v>0</v>
      </c>
      <c r="H96" s="64">
        <v>0</v>
      </c>
      <c r="I96" s="58" t="s">
        <v>16</v>
      </c>
      <c r="J96" s="54"/>
      <c r="K96" s="70"/>
    </row>
    <row r="97" spans="1:11" s="71" customFormat="1">
      <c r="A97" s="47">
        <v>89</v>
      </c>
      <c r="B97" s="54" t="s">
        <v>37</v>
      </c>
      <c r="C97" s="64">
        <f>SUM(E97:H97)</f>
        <v>232.99</v>
      </c>
      <c r="D97" s="81">
        <v>0</v>
      </c>
      <c r="E97" s="81">
        <v>54.5</v>
      </c>
      <c r="F97" s="80">
        <v>56.84</v>
      </c>
      <c r="G97" s="80">
        <v>59.4</v>
      </c>
      <c r="H97" s="80">
        <v>62.25</v>
      </c>
      <c r="I97" s="58" t="s">
        <v>16</v>
      </c>
      <c r="J97" s="54"/>
      <c r="K97" s="70"/>
    </row>
    <row r="98" spans="1:11" s="71" customFormat="1">
      <c r="A98" s="47">
        <v>90</v>
      </c>
      <c r="B98" s="54" t="s">
        <v>7</v>
      </c>
      <c r="C98" s="64">
        <f>D98+E98+F98</f>
        <v>0</v>
      </c>
      <c r="D98" s="81">
        <v>0</v>
      </c>
      <c r="E98" s="81">
        <v>0</v>
      </c>
      <c r="F98" s="64">
        <v>0</v>
      </c>
      <c r="G98" s="64">
        <v>0</v>
      </c>
      <c r="H98" s="64">
        <v>0</v>
      </c>
      <c r="I98" s="58" t="s">
        <v>16</v>
      </c>
      <c r="J98" s="54"/>
      <c r="K98" s="70"/>
    </row>
    <row r="99" spans="1:11" s="71" customFormat="1" ht="54" customHeight="1">
      <c r="A99" s="47">
        <v>91</v>
      </c>
      <c r="B99" s="56" t="s">
        <v>59</v>
      </c>
      <c r="C99" s="64">
        <f>SUM(D99:H99)</f>
        <v>282.99</v>
      </c>
      <c r="D99" s="64">
        <v>50</v>
      </c>
      <c r="E99" s="64">
        <v>54.5</v>
      </c>
      <c r="F99" s="64">
        <v>56.84</v>
      </c>
      <c r="G99" s="79">
        <v>59.4</v>
      </c>
      <c r="H99" s="79">
        <v>62.25</v>
      </c>
      <c r="I99" s="58">
        <v>7</v>
      </c>
      <c r="J99" s="77" t="s">
        <v>63</v>
      </c>
      <c r="K99" s="70"/>
    </row>
    <row r="100" spans="1:11" s="71" customFormat="1">
      <c r="A100" s="47">
        <v>92</v>
      </c>
      <c r="B100" s="57" t="s">
        <v>22</v>
      </c>
      <c r="C100" s="64">
        <f>D100+E100+F100</f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58" t="s">
        <v>16</v>
      </c>
      <c r="J100" s="54"/>
      <c r="K100" s="70"/>
    </row>
    <row r="101" spans="1:11" s="71" customFormat="1">
      <c r="A101" s="47">
        <v>93</v>
      </c>
      <c r="B101" s="54" t="s">
        <v>5</v>
      </c>
      <c r="C101" s="64">
        <f>D101+E101+F101</f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58" t="s">
        <v>16</v>
      </c>
      <c r="J101" s="54"/>
      <c r="K101" s="70"/>
    </row>
    <row r="102" spans="1:11" s="71" customFormat="1">
      <c r="A102" s="47">
        <v>94</v>
      </c>
      <c r="B102" s="54" t="s">
        <v>37</v>
      </c>
      <c r="C102" s="64">
        <f>SUM(C99)</f>
        <v>282.99</v>
      </c>
      <c r="D102" s="81">
        <v>50</v>
      </c>
      <c r="E102" s="81">
        <v>54.5</v>
      </c>
      <c r="F102" s="82">
        <v>56.84</v>
      </c>
      <c r="G102" s="82">
        <v>59.4</v>
      </c>
      <c r="H102" s="82">
        <v>62.25</v>
      </c>
      <c r="I102" s="58" t="s">
        <v>16</v>
      </c>
      <c r="J102" s="54"/>
      <c r="K102" s="70"/>
    </row>
    <row r="103" spans="1:11" s="71" customFormat="1">
      <c r="A103" s="47">
        <v>95</v>
      </c>
      <c r="B103" s="54" t="s">
        <v>7</v>
      </c>
      <c r="C103" s="64">
        <f>D103+E103+F103</f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58" t="s">
        <v>16</v>
      </c>
      <c r="J103" s="54"/>
      <c r="K103" s="70"/>
    </row>
    <row r="104" spans="1:11" s="71" customFormat="1" ht="90" customHeight="1">
      <c r="A104" s="47">
        <v>96</v>
      </c>
      <c r="B104" s="56" t="s">
        <v>66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58">
        <v>7</v>
      </c>
      <c r="J104" s="77" t="s">
        <v>63</v>
      </c>
      <c r="K104" s="70"/>
    </row>
    <row r="105" spans="1:11" s="71" customFormat="1">
      <c r="A105" s="47">
        <v>97</v>
      </c>
      <c r="B105" s="57" t="s">
        <v>22</v>
      </c>
      <c r="C105" s="81">
        <v>0</v>
      </c>
      <c r="D105" s="81">
        <v>0</v>
      </c>
      <c r="E105" s="81">
        <v>0</v>
      </c>
      <c r="F105" s="81">
        <v>0</v>
      </c>
      <c r="G105" s="81">
        <v>0</v>
      </c>
      <c r="H105" s="81">
        <v>0</v>
      </c>
      <c r="I105" s="58" t="s">
        <v>16</v>
      </c>
      <c r="J105" s="54"/>
      <c r="K105" s="70"/>
    </row>
    <row r="106" spans="1:11" s="71" customFormat="1">
      <c r="A106" s="47">
        <v>98</v>
      </c>
      <c r="B106" s="54" t="s">
        <v>5</v>
      </c>
      <c r="C106" s="81">
        <v>0</v>
      </c>
      <c r="D106" s="81">
        <v>0</v>
      </c>
      <c r="E106" s="81">
        <v>0</v>
      </c>
      <c r="F106" s="81">
        <v>0</v>
      </c>
      <c r="G106" s="81">
        <v>0</v>
      </c>
      <c r="H106" s="81">
        <v>0</v>
      </c>
      <c r="I106" s="58" t="s">
        <v>16</v>
      </c>
      <c r="J106" s="54"/>
      <c r="K106" s="70"/>
    </row>
    <row r="107" spans="1:11" s="71" customFormat="1">
      <c r="A107" s="47">
        <v>99</v>
      </c>
      <c r="B107" s="54" t="s">
        <v>37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58" t="s">
        <v>16</v>
      </c>
      <c r="J107" s="54"/>
      <c r="K107" s="70"/>
    </row>
    <row r="108" spans="1:11" s="71" customFormat="1">
      <c r="A108" s="47">
        <v>100</v>
      </c>
      <c r="B108" s="54" t="s">
        <v>7</v>
      </c>
      <c r="C108" s="81">
        <v>0</v>
      </c>
      <c r="D108" s="81">
        <v>0</v>
      </c>
      <c r="E108" s="81">
        <v>0</v>
      </c>
      <c r="F108" s="81">
        <v>0</v>
      </c>
      <c r="G108" s="81">
        <v>0</v>
      </c>
      <c r="H108" s="81">
        <v>0</v>
      </c>
      <c r="I108" s="58" t="s">
        <v>16</v>
      </c>
      <c r="J108" s="54"/>
      <c r="K108" s="70"/>
    </row>
    <row r="109" spans="1:11" s="71" customFormat="1">
      <c r="A109" s="47"/>
      <c r="B109" s="54"/>
      <c r="C109" s="62"/>
      <c r="D109" s="62"/>
      <c r="E109" s="62"/>
      <c r="F109" s="62"/>
      <c r="G109" s="62"/>
      <c r="H109" s="62"/>
      <c r="I109" s="58"/>
      <c r="J109" s="54"/>
      <c r="K109" s="70"/>
    </row>
    <row r="110" spans="1:11" s="71" customFormat="1">
      <c r="A110" s="47"/>
      <c r="B110" s="54"/>
      <c r="C110" s="62"/>
      <c r="D110" s="62"/>
      <c r="E110" s="62"/>
      <c r="F110" s="62"/>
      <c r="G110" s="62"/>
      <c r="H110" s="62"/>
      <c r="I110" s="58"/>
      <c r="J110" s="54"/>
      <c r="K110" s="70"/>
    </row>
    <row r="111" spans="1:11" s="71" customFormat="1">
      <c r="A111" s="47"/>
      <c r="B111" s="54"/>
      <c r="C111" s="62"/>
      <c r="D111" s="62"/>
      <c r="E111" s="62"/>
      <c r="F111" s="62"/>
      <c r="G111" s="62"/>
      <c r="H111" s="62"/>
      <c r="I111" s="58"/>
      <c r="J111" s="54"/>
      <c r="K111" s="70"/>
    </row>
    <row r="112" spans="1:11" s="71" customFormat="1">
      <c r="A112" s="47"/>
      <c r="B112" s="54"/>
      <c r="C112" s="62"/>
      <c r="D112" s="62"/>
      <c r="E112" s="62"/>
      <c r="F112" s="62"/>
      <c r="G112" s="62"/>
      <c r="H112" s="62"/>
      <c r="I112" s="58"/>
      <c r="J112" s="54"/>
      <c r="K112" s="70"/>
    </row>
    <row r="113" spans="1:11" s="71" customFormat="1">
      <c r="A113" s="47"/>
      <c r="B113" s="54"/>
      <c r="C113" s="62"/>
      <c r="D113" s="62"/>
      <c r="E113" s="62"/>
      <c r="F113" s="62"/>
      <c r="G113" s="62"/>
      <c r="H113" s="62"/>
      <c r="I113" s="58"/>
      <c r="J113" s="54"/>
      <c r="K113" s="70"/>
    </row>
    <row r="114" spans="1:11">
      <c r="A114" s="48"/>
      <c r="B114" s="49"/>
      <c r="C114" s="48"/>
      <c r="D114" s="48"/>
      <c r="E114" s="48"/>
      <c r="F114" s="48"/>
      <c r="G114" s="48"/>
      <c r="H114" s="48"/>
      <c r="I114" s="48"/>
      <c r="J114" s="48"/>
    </row>
    <row r="115" spans="1:11">
      <c r="A115" s="48"/>
      <c r="B115" s="49"/>
      <c r="C115" s="48"/>
      <c r="D115" s="48"/>
      <c r="E115" s="48"/>
      <c r="F115" s="48"/>
      <c r="G115" s="48"/>
      <c r="H115" s="48"/>
      <c r="I115" s="48"/>
      <c r="J115" s="48"/>
    </row>
    <row r="116" spans="1:11">
      <c r="A116" s="48"/>
      <c r="B116" s="49"/>
      <c r="C116" s="48"/>
      <c r="D116" s="48"/>
      <c r="E116" s="48"/>
      <c r="F116" s="49"/>
      <c r="G116" s="48"/>
      <c r="H116" s="48"/>
      <c r="I116" s="48"/>
      <c r="J116" s="48"/>
    </row>
    <row r="117" spans="1:11">
      <c r="A117" s="48"/>
      <c r="B117" s="49"/>
      <c r="C117" s="48"/>
      <c r="D117" s="48"/>
      <c r="E117" s="48"/>
      <c r="F117" s="48"/>
      <c r="G117" s="48"/>
      <c r="H117" s="48"/>
      <c r="I117" s="48"/>
      <c r="J117" s="48"/>
    </row>
    <row r="118" spans="1:11">
      <c r="A118" s="48"/>
      <c r="B118" s="49"/>
      <c r="C118" s="48"/>
      <c r="D118" s="48"/>
      <c r="E118" s="48"/>
      <c r="F118" s="49"/>
      <c r="G118" s="48"/>
      <c r="H118" s="48"/>
      <c r="I118" s="48"/>
      <c r="J118" s="48"/>
    </row>
    <row r="119" spans="1:11">
      <c r="A119" s="48"/>
      <c r="B119" s="49"/>
      <c r="C119" s="48"/>
      <c r="D119" s="48"/>
      <c r="E119" s="48"/>
      <c r="F119" s="48"/>
      <c r="G119" s="48"/>
      <c r="H119" s="48"/>
      <c r="I119" s="48"/>
      <c r="J119" s="48"/>
    </row>
    <row r="120" spans="1:11" ht="1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1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1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1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1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1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1">
      <c r="A126" s="48"/>
      <c r="B126" s="49"/>
      <c r="C126" s="48"/>
      <c r="D126" s="48"/>
      <c r="E126" s="48"/>
      <c r="F126" s="48"/>
      <c r="G126" s="48"/>
      <c r="H126" s="48"/>
      <c r="I126" s="48"/>
      <c r="J126" s="48"/>
    </row>
    <row r="127" spans="1:11">
      <c r="A127" s="48"/>
      <c r="B127" s="49"/>
      <c r="C127" s="48"/>
      <c r="D127" s="48"/>
      <c r="E127" s="48"/>
      <c r="F127" s="48"/>
      <c r="G127" s="48"/>
      <c r="H127" s="48"/>
      <c r="I127" s="48"/>
      <c r="J127" s="48"/>
    </row>
    <row r="128" spans="1:11">
      <c r="A128" s="48"/>
      <c r="B128" s="49"/>
      <c r="C128" s="48"/>
      <c r="D128" s="48"/>
      <c r="E128" s="48"/>
      <c r="F128" s="48"/>
      <c r="G128" s="48"/>
      <c r="H128" s="48"/>
      <c r="I128" s="48"/>
      <c r="J128" s="48"/>
    </row>
    <row r="129" spans="1:10">
      <c r="A129" s="48"/>
      <c r="B129" s="49"/>
      <c r="C129" s="48"/>
      <c r="D129" s="48"/>
      <c r="E129" s="48"/>
      <c r="F129" s="48"/>
      <c r="G129" s="48"/>
      <c r="H129" s="48"/>
      <c r="I129" s="48"/>
      <c r="J129" s="48"/>
    </row>
    <row r="130" spans="1:10">
      <c r="A130" s="48"/>
      <c r="B130" s="49"/>
      <c r="C130" s="48"/>
      <c r="D130" s="48"/>
      <c r="E130" s="48"/>
      <c r="F130" s="48"/>
      <c r="G130" s="48"/>
      <c r="H130" s="48"/>
      <c r="I130" s="48"/>
      <c r="J130" s="48"/>
    </row>
    <row r="131" spans="1:10">
      <c r="A131" s="48"/>
      <c r="B131" s="49"/>
      <c r="C131" s="48"/>
      <c r="D131" s="48"/>
      <c r="E131" s="48"/>
      <c r="F131" s="48"/>
      <c r="G131" s="48"/>
      <c r="H131" s="48"/>
      <c r="I131" s="48"/>
      <c r="J131" s="48"/>
    </row>
    <row r="132" spans="1:10">
      <c r="B132" s="1"/>
      <c r="C132" s="1"/>
      <c r="D132" s="1"/>
      <c r="E132" s="1"/>
    </row>
    <row r="133" spans="1:10">
      <c r="B133" s="1"/>
    </row>
    <row r="134" spans="1:10">
      <c r="B134" s="1"/>
    </row>
    <row r="135" spans="1:10">
      <c r="C135" s="1"/>
      <c r="D135" s="1"/>
      <c r="E135" s="1"/>
    </row>
    <row r="136" spans="1:10">
      <c r="B136" s="1"/>
    </row>
    <row r="137" spans="1:10">
      <c r="B137" s="1"/>
    </row>
    <row r="172" ht="36" customHeight="1"/>
    <row r="178" spans="2:2">
      <c r="B178" s="1"/>
    </row>
    <row r="179" spans="2:2">
      <c r="B179" s="1"/>
    </row>
    <row r="180" spans="2:2">
      <c r="B180" s="1"/>
    </row>
    <row r="181" spans="2:2">
      <c r="B181" s="1"/>
    </row>
  </sheetData>
  <mergeCells count="10">
    <mergeCell ref="I1:J1"/>
    <mergeCell ref="A4:J4"/>
    <mergeCell ref="A5:J5"/>
    <mergeCell ref="A6:A7"/>
    <mergeCell ref="B6:B7"/>
    <mergeCell ref="C6:H6"/>
    <mergeCell ref="I6:I7"/>
    <mergeCell ref="J6:J7"/>
    <mergeCell ref="B2:I2"/>
    <mergeCell ref="D3:G3"/>
  </mergeCells>
  <pageMargins left="0.19685039370078741" right="0.19685039370078741" top="0.75674019607843135" bottom="0.93137254901960786" header="0.39370078740157483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2"/>
  <sheetViews>
    <sheetView view="pageLayout" topLeftCell="E1" workbookViewId="0">
      <selection activeCell="B30" sqref="B30"/>
    </sheetView>
  </sheetViews>
  <sheetFormatPr defaultRowHeight="15"/>
  <cols>
    <col min="1" max="1" width="7.42578125" customWidth="1"/>
    <col min="2" max="2" width="38.85546875" customWidth="1"/>
    <col min="3" max="3" width="11.7109375" customWidth="1"/>
    <col min="4" max="4" width="13" customWidth="1"/>
    <col min="5" max="5" width="12.5703125" customWidth="1"/>
    <col min="6" max="6" width="13" customWidth="1"/>
    <col min="7" max="7" width="27.85546875" customWidth="1"/>
    <col min="8" max="8" width="13.7109375" customWidth="1"/>
    <col min="9" max="9" width="10" bestFit="1" customWidth="1"/>
  </cols>
  <sheetData>
    <row r="1" spans="1:10">
      <c r="F1" s="100" t="s">
        <v>9</v>
      </c>
      <c r="G1" s="100"/>
      <c r="H1" s="100"/>
    </row>
    <row r="2" spans="1:10">
      <c r="F2" s="100" t="s">
        <v>10</v>
      </c>
      <c r="G2" s="100"/>
      <c r="H2" s="100"/>
    </row>
    <row r="3" spans="1:10">
      <c r="B3" s="9"/>
      <c r="C3" s="1"/>
      <c r="F3" s="100" t="s">
        <v>17</v>
      </c>
      <c r="G3" s="100"/>
      <c r="H3" s="100"/>
    </row>
    <row r="4" spans="1:10">
      <c r="F4" s="100" t="s">
        <v>11</v>
      </c>
      <c r="G4" s="100"/>
      <c r="H4" s="100"/>
    </row>
    <row r="5" spans="1:10">
      <c r="F5" s="100" t="s">
        <v>12</v>
      </c>
      <c r="G5" s="100"/>
      <c r="H5" s="100"/>
    </row>
    <row r="6" spans="1:10">
      <c r="A6" s="99" t="s">
        <v>8</v>
      </c>
      <c r="B6" s="99"/>
      <c r="C6" s="99"/>
      <c r="D6" s="99"/>
      <c r="E6" s="99"/>
      <c r="F6" s="99"/>
      <c r="G6" s="99"/>
      <c r="H6" s="99"/>
    </row>
    <row r="7" spans="1:10" ht="20.25" customHeight="1">
      <c r="A7" s="101" t="s">
        <v>18</v>
      </c>
      <c r="B7" s="101"/>
      <c r="C7" s="101"/>
      <c r="D7" s="101"/>
      <c r="E7" s="101"/>
      <c r="F7" s="101"/>
      <c r="G7" s="101"/>
      <c r="H7" s="101"/>
    </row>
    <row r="8" spans="1:10" ht="51" customHeight="1">
      <c r="A8" s="102" t="s">
        <v>0</v>
      </c>
      <c r="B8" s="102" t="s">
        <v>1</v>
      </c>
      <c r="C8" s="104" t="s">
        <v>3</v>
      </c>
      <c r="D8" s="105"/>
      <c r="E8" s="105"/>
      <c r="F8" s="106"/>
      <c r="G8" s="102" t="s">
        <v>34</v>
      </c>
      <c r="H8" s="102" t="s">
        <v>31</v>
      </c>
    </row>
    <row r="9" spans="1:10" ht="45">
      <c r="A9" s="103"/>
      <c r="B9" s="103"/>
      <c r="C9" s="38" t="s">
        <v>2</v>
      </c>
      <c r="D9" s="38" t="s">
        <v>28</v>
      </c>
      <c r="E9" s="38" t="s">
        <v>29</v>
      </c>
      <c r="F9" s="38" t="s">
        <v>30</v>
      </c>
      <c r="G9" s="103"/>
      <c r="H9" s="103"/>
    </row>
    <row r="10" spans="1:10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</row>
    <row r="11" spans="1:10" ht="30">
      <c r="A11" s="28">
        <v>1</v>
      </c>
      <c r="B11" s="21" t="s">
        <v>4</v>
      </c>
      <c r="C11" s="22">
        <f>D11+E11+F11</f>
        <v>143463.9715625</v>
      </c>
      <c r="D11" s="22">
        <f>D12+D13+D14+D16</f>
        <v>31001.953180000004</v>
      </c>
      <c r="E11" s="22">
        <f>E17+E23</f>
        <v>65096.197650000002</v>
      </c>
      <c r="F11" s="22">
        <f>F17+F23</f>
        <v>47365.820732499997</v>
      </c>
      <c r="G11" s="23" t="s">
        <v>16</v>
      </c>
      <c r="H11" s="24"/>
    </row>
    <row r="12" spans="1:10">
      <c r="A12" s="28">
        <v>2</v>
      </c>
      <c r="B12" s="21" t="s">
        <v>22</v>
      </c>
      <c r="C12" s="22">
        <v>0</v>
      </c>
      <c r="D12" s="22">
        <v>0</v>
      </c>
      <c r="E12" s="22">
        <v>0</v>
      </c>
      <c r="F12" s="22">
        <v>0</v>
      </c>
      <c r="G12" s="23" t="s">
        <v>16</v>
      </c>
      <c r="H12" s="24"/>
    </row>
    <row r="13" spans="1:10">
      <c r="A13" s="28">
        <v>3</v>
      </c>
      <c r="B13" s="25" t="s">
        <v>5</v>
      </c>
      <c r="C13" s="22">
        <f>C19+C25</f>
        <v>0</v>
      </c>
      <c r="D13" s="22">
        <f t="shared" ref="D13:F13" si="0">D19+D25</f>
        <v>0</v>
      </c>
      <c r="E13" s="22">
        <f t="shared" si="0"/>
        <v>0</v>
      </c>
      <c r="F13" s="22">
        <f t="shared" si="0"/>
        <v>0</v>
      </c>
      <c r="G13" s="23" t="s">
        <v>16</v>
      </c>
      <c r="H13" s="24"/>
    </row>
    <row r="14" spans="1:10">
      <c r="A14" s="28">
        <v>4</v>
      </c>
      <c r="B14" s="25" t="s">
        <v>6</v>
      </c>
      <c r="C14" s="22">
        <f>D14+E14+F14</f>
        <v>143463.9715625</v>
      </c>
      <c r="D14" s="22">
        <f>D26+D20</f>
        <v>31001.953180000004</v>
      </c>
      <c r="E14" s="22">
        <f t="shared" ref="E14:F14" si="1">E26+E20</f>
        <v>65096.197650000002</v>
      </c>
      <c r="F14" s="22">
        <f t="shared" si="1"/>
        <v>47365.820732499997</v>
      </c>
      <c r="G14" s="23" t="s">
        <v>16</v>
      </c>
      <c r="H14" s="24"/>
      <c r="J14" s="15"/>
    </row>
    <row r="15" spans="1:10">
      <c r="A15" s="28">
        <v>5</v>
      </c>
      <c r="B15" s="44" t="s">
        <v>35</v>
      </c>
      <c r="C15" s="29">
        <f>D15+E15+F15</f>
        <v>4477.2364099999995</v>
      </c>
      <c r="D15" s="29">
        <f>D21+D27</f>
        <v>4477.2364099999995</v>
      </c>
      <c r="E15" s="29">
        <v>0</v>
      </c>
      <c r="F15" s="29">
        <v>0</v>
      </c>
      <c r="G15" s="30" t="s">
        <v>16</v>
      </c>
      <c r="H15" s="31"/>
      <c r="J15" s="15"/>
    </row>
    <row r="16" spans="1:10">
      <c r="A16" s="28">
        <v>6</v>
      </c>
      <c r="B16" s="25" t="s">
        <v>7</v>
      </c>
      <c r="C16" s="22">
        <f>C22+C28</f>
        <v>0</v>
      </c>
      <c r="D16" s="22">
        <f t="shared" ref="D16:F16" si="2">D22+D28</f>
        <v>0</v>
      </c>
      <c r="E16" s="22">
        <f t="shared" si="2"/>
        <v>0</v>
      </c>
      <c r="F16" s="22">
        <f t="shared" si="2"/>
        <v>0</v>
      </c>
      <c r="G16" s="23" t="s">
        <v>16</v>
      </c>
      <c r="H16" s="24"/>
    </row>
    <row r="17" spans="1:11">
      <c r="A17" s="28">
        <v>7</v>
      </c>
      <c r="B17" s="25" t="s">
        <v>13</v>
      </c>
      <c r="C17" s="22">
        <f>D17+E17+F17</f>
        <v>67845.74927</v>
      </c>
      <c r="D17" s="22">
        <f>D30</f>
        <v>544.39076999999997</v>
      </c>
      <c r="E17" s="22">
        <f>E30</f>
        <v>43083.596000000005</v>
      </c>
      <c r="F17" s="22">
        <f>F30</f>
        <v>24217.762500000001</v>
      </c>
      <c r="G17" s="23" t="s">
        <v>16</v>
      </c>
      <c r="H17" s="24"/>
    </row>
    <row r="18" spans="1:11">
      <c r="A18" s="28">
        <v>8</v>
      </c>
      <c r="B18" s="32" t="s">
        <v>22</v>
      </c>
      <c r="C18" s="29">
        <v>0</v>
      </c>
      <c r="D18" s="29">
        <v>0</v>
      </c>
      <c r="E18" s="29">
        <v>0</v>
      </c>
      <c r="F18" s="29">
        <v>0</v>
      </c>
      <c r="G18" s="30" t="s">
        <v>16</v>
      </c>
      <c r="H18" s="31"/>
    </row>
    <row r="19" spans="1:11">
      <c r="A19" s="28">
        <v>9</v>
      </c>
      <c r="B19" s="13" t="s">
        <v>5</v>
      </c>
      <c r="C19" s="12">
        <f t="shared" ref="C19:F20" si="3">C32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5" t="s">
        <v>16</v>
      </c>
      <c r="H19" s="3"/>
    </row>
    <row r="20" spans="1:11">
      <c r="A20" s="28">
        <v>10</v>
      </c>
      <c r="B20" s="13" t="s">
        <v>6</v>
      </c>
      <c r="C20" s="12">
        <f t="shared" si="3"/>
        <v>67845.74927</v>
      </c>
      <c r="D20" s="12">
        <f t="shared" si="3"/>
        <v>544.39076999999997</v>
      </c>
      <c r="E20" s="12">
        <f t="shared" si="3"/>
        <v>43083.596000000005</v>
      </c>
      <c r="F20" s="12">
        <f t="shared" si="3"/>
        <v>24217.762500000001</v>
      </c>
      <c r="G20" s="5" t="s">
        <v>16</v>
      </c>
      <c r="H20" s="3"/>
      <c r="I20" s="1"/>
      <c r="J20" s="1"/>
    </row>
    <row r="21" spans="1:11">
      <c r="A21" s="28">
        <v>11</v>
      </c>
      <c r="B21" s="14" t="s">
        <v>35</v>
      </c>
      <c r="C21" s="12">
        <f>D21+E21+F21</f>
        <v>89.096000000000004</v>
      </c>
      <c r="D21" s="12">
        <f>D34</f>
        <v>89.096000000000004</v>
      </c>
      <c r="E21" s="12">
        <v>0</v>
      </c>
      <c r="F21" s="12">
        <v>0</v>
      </c>
      <c r="G21" s="5" t="s">
        <v>16</v>
      </c>
      <c r="H21" s="3"/>
      <c r="I21" s="1"/>
      <c r="J21" s="1"/>
    </row>
    <row r="22" spans="1:11">
      <c r="A22" s="28">
        <v>12</v>
      </c>
      <c r="B22" s="13" t="s">
        <v>7</v>
      </c>
      <c r="C22" s="12">
        <f>C35</f>
        <v>0</v>
      </c>
      <c r="D22" s="12">
        <f>D35</f>
        <v>0</v>
      </c>
      <c r="E22" s="12">
        <f>E35</f>
        <v>0</v>
      </c>
      <c r="F22" s="12">
        <f>F35</f>
        <v>0</v>
      </c>
      <c r="G22" s="5" t="s">
        <v>16</v>
      </c>
      <c r="H22" s="3"/>
      <c r="J22" s="1"/>
    </row>
    <row r="23" spans="1:11">
      <c r="A23" s="28">
        <v>13</v>
      </c>
      <c r="B23" s="25" t="s">
        <v>14</v>
      </c>
      <c r="C23" s="22">
        <f>C24+C25+C26+C28</f>
        <v>75618.222292499995</v>
      </c>
      <c r="D23" s="22">
        <f t="shared" ref="D23:F23" si="4">D24+D25+D26+D28</f>
        <v>30457.562410000002</v>
      </c>
      <c r="E23" s="22">
        <f t="shared" si="4"/>
        <v>22012.601650000001</v>
      </c>
      <c r="F23" s="22">
        <f t="shared" si="4"/>
        <v>23148.0582325</v>
      </c>
      <c r="G23" s="23" t="s">
        <v>16</v>
      </c>
      <c r="H23" s="24"/>
      <c r="J23" s="1"/>
    </row>
    <row r="24" spans="1:11">
      <c r="A24" s="28">
        <v>14</v>
      </c>
      <c r="B24" s="14" t="s">
        <v>19</v>
      </c>
      <c r="C24" s="12">
        <f>C85</f>
        <v>0</v>
      </c>
      <c r="D24" s="12">
        <v>0</v>
      </c>
      <c r="E24" s="12">
        <v>0</v>
      </c>
      <c r="F24" s="12">
        <v>0</v>
      </c>
      <c r="G24" s="5" t="s">
        <v>16</v>
      </c>
      <c r="H24" s="3"/>
      <c r="K24" s="1"/>
    </row>
    <row r="25" spans="1:11">
      <c r="A25" s="28">
        <v>15</v>
      </c>
      <c r="B25" s="13" t="s">
        <v>5</v>
      </c>
      <c r="C25" s="12">
        <f>C86</f>
        <v>0</v>
      </c>
      <c r="D25" s="12">
        <f t="shared" ref="D25:F25" si="5">D86</f>
        <v>0</v>
      </c>
      <c r="E25" s="12">
        <f t="shared" si="5"/>
        <v>0</v>
      </c>
      <c r="F25" s="12">
        <f t="shared" si="5"/>
        <v>0</v>
      </c>
      <c r="G25" s="5" t="s">
        <v>16</v>
      </c>
      <c r="H25" s="3"/>
      <c r="I25" s="1"/>
    </row>
    <row r="26" spans="1:11">
      <c r="A26" s="28">
        <v>16</v>
      </c>
      <c r="B26" s="13" t="s">
        <v>6</v>
      </c>
      <c r="C26" s="12">
        <f>C81</f>
        <v>75618.222292499995</v>
      </c>
      <c r="D26" s="12">
        <f t="shared" ref="D26:F26" si="6">D81</f>
        <v>30457.562410000002</v>
      </c>
      <c r="E26" s="12">
        <f t="shared" si="6"/>
        <v>22012.601650000001</v>
      </c>
      <c r="F26" s="12">
        <f t="shared" si="6"/>
        <v>23148.0582325</v>
      </c>
      <c r="G26" s="5" t="s">
        <v>16</v>
      </c>
      <c r="H26" s="3"/>
      <c r="J26" s="1"/>
      <c r="K26" s="1"/>
    </row>
    <row r="27" spans="1:11">
      <c r="A27" s="28">
        <v>17</v>
      </c>
      <c r="B27" s="14" t="s">
        <v>35</v>
      </c>
      <c r="C27" s="12">
        <f>D27+E27+F27</f>
        <v>4388.14041</v>
      </c>
      <c r="D27" s="12">
        <f>D82</f>
        <v>4388.14041</v>
      </c>
      <c r="E27" s="12">
        <v>0</v>
      </c>
      <c r="F27" s="12">
        <v>0</v>
      </c>
      <c r="G27" s="5" t="s">
        <v>16</v>
      </c>
      <c r="H27" s="3"/>
      <c r="J27" s="1"/>
      <c r="K27" s="1"/>
    </row>
    <row r="28" spans="1:11">
      <c r="A28" s="28">
        <v>18</v>
      </c>
      <c r="B28" s="13" t="s">
        <v>7</v>
      </c>
      <c r="C28" s="12">
        <f>C83</f>
        <v>0</v>
      </c>
      <c r="D28" s="12">
        <f>D83</f>
        <v>0</v>
      </c>
      <c r="E28" s="12">
        <f>E83</f>
        <v>0</v>
      </c>
      <c r="F28" s="12">
        <f>F83</f>
        <v>0</v>
      </c>
      <c r="G28" s="5" t="s">
        <v>16</v>
      </c>
      <c r="H28" s="3"/>
    </row>
    <row r="29" spans="1:11">
      <c r="A29" s="28">
        <v>19</v>
      </c>
      <c r="B29" s="93" t="s">
        <v>15</v>
      </c>
      <c r="C29" s="94"/>
      <c r="D29" s="94"/>
      <c r="E29" s="94"/>
      <c r="F29" s="94"/>
      <c r="G29" s="95"/>
      <c r="H29" s="3"/>
      <c r="I29" s="1"/>
    </row>
    <row r="30" spans="1:11">
      <c r="A30" s="28">
        <v>20</v>
      </c>
      <c r="B30" s="16" t="s">
        <v>32</v>
      </c>
      <c r="C30" s="26">
        <f>C32+C33+C35</f>
        <v>67845.74927</v>
      </c>
      <c r="D30" s="26">
        <f>D32+D33+D35</f>
        <v>544.39076999999997</v>
      </c>
      <c r="E30" s="26">
        <f>E32+E33+E35</f>
        <v>43083.596000000005</v>
      </c>
      <c r="F30" s="26">
        <f>F32+F33+F35</f>
        <v>24217.762500000001</v>
      </c>
      <c r="G30" s="23" t="s">
        <v>16</v>
      </c>
      <c r="H30" s="27"/>
      <c r="I30" s="1"/>
    </row>
    <row r="31" spans="1:11">
      <c r="A31" s="28">
        <v>21</v>
      </c>
      <c r="B31" s="4" t="s">
        <v>19</v>
      </c>
      <c r="C31" s="10">
        <v>0</v>
      </c>
      <c r="D31" s="10">
        <f>D37+D42+D48+D53+D58+D63+D68+D73</f>
        <v>0</v>
      </c>
      <c r="E31" s="10">
        <f t="shared" ref="E31:F31" si="7">E37+E42+E48+E53+E58+E63+E68+E73</f>
        <v>0</v>
      </c>
      <c r="F31" s="10">
        <f t="shared" si="7"/>
        <v>0</v>
      </c>
      <c r="G31" s="5" t="s">
        <v>16</v>
      </c>
      <c r="H31" s="3"/>
      <c r="I31" s="1"/>
    </row>
    <row r="32" spans="1:11">
      <c r="A32" s="28">
        <v>22</v>
      </c>
      <c r="B32" s="11" t="s">
        <v>5</v>
      </c>
      <c r="C32" s="10">
        <f>C38+C86</f>
        <v>0</v>
      </c>
      <c r="D32" s="10">
        <f>D38+D43+D49+D54+D59+D64+D69+D74</f>
        <v>0</v>
      </c>
      <c r="E32" s="10">
        <f>E38+E43+E49+E54+E59+E64+E69+E74</f>
        <v>0</v>
      </c>
      <c r="F32" s="10">
        <f>F38+F43+F49+F54+F59+F64+F69+F74</f>
        <v>0</v>
      </c>
      <c r="G32" s="5" t="s">
        <v>16</v>
      </c>
      <c r="H32" s="3"/>
      <c r="I32" s="1"/>
    </row>
    <row r="33" spans="1:9">
      <c r="A33" s="28">
        <v>23</v>
      </c>
      <c r="B33" s="39" t="s">
        <v>6</v>
      </c>
      <c r="C33" s="40">
        <f>D33+E33+F33</f>
        <v>67845.74927</v>
      </c>
      <c r="D33" s="40">
        <f>D39+D44+D50+D55+D60+D65+D70+D75</f>
        <v>544.39076999999997</v>
      </c>
      <c r="E33" s="40">
        <f>E39+E44+E50+E55+E60+E65+E70+E75</f>
        <v>43083.596000000005</v>
      </c>
      <c r="F33" s="10">
        <f>F39+F44+F50+F55+F60+F65+F70+F75</f>
        <v>24217.762500000001</v>
      </c>
      <c r="G33" s="5" t="s">
        <v>16</v>
      </c>
      <c r="H33" s="3"/>
      <c r="I33" s="1"/>
    </row>
    <row r="34" spans="1:9">
      <c r="A34" s="28">
        <v>24</v>
      </c>
      <c r="B34" s="39" t="s">
        <v>35</v>
      </c>
      <c r="C34" s="40">
        <f>D34+E34+F34</f>
        <v>89.096000000000004</v>
      </c>
      <c r="D34" s="40">
        <f>D45</f>
        <v>89.096000000000004</v>
      </c>
      <c r="E34" s="40">
        <v>0</v>
      </c>
      <c r="F34" s="10">
        <v>0</v>
      </c>
      <c r="G34" s="5" t="s">
        <v>16</v>
      </c>
      <c r="H34" s="3"/>
      <c r="I34" s="1"/>
    </row>
    <row r="35" spans="1:9">
      <c r="A35" s="28">
        <v>25</v>
      </c>
      <c r="B35" s="39" t="s">
        <v>7</v>
      </c>
      <c r="C35" s="40">
        <f>C40+C88</f>
        <v>0</v>
      </c>
      <c r="D35" s="40">
        <f>D40+D46+D51+D56+D61+D66+D71+D76</f>
        <v>0</v>
      </c>
      <c r="E35" s="40">
        <f>E40+E46+E51+E56+E61+E66+E71+E76</f>
        <v>0</v>
      </c>
      <c r="F35" s="10">
        <f>F40+F46+F51+F56+F61+F66+F71+F76</f>
        <v>0</v>
      </c>
      <c r="G35" s="5" t="s">
        <v>16</v>
      </c>
      <c r="H35" s="3"/>
      <c r="I35" s="1"/>
    </row>
    <row r="36" spans="1:9" ht="45">
      <c r="A36" s="28">
        <v>26</v>
      </c>
      <c r="B36" s="16" t="s">
        <v>38</v>
      </c>
      <c r="C36" s="17">
        <f>D36+E36+F36</f>
        <v>20000</v>
      </c>
      <c r="D36" s="17">
        <f>D37+D39+D40+D38</f>
        <v>0</v>
      </c>
      <c r="E36" s="17">
        <f t="shared" ref="E36:F36" si="8">E37+E39+E40+E38</f>
        <v>20000</v>
      </c>
      <c r="F36" s="17">
        <f t="shared" si="8"/>
        <v>0</v>
      </c>
      <c r="G36" s="18">
        <v>6</v>
      </c>
      <c r="H36" s="19" t="s">
        <v>21</v>
      </c>
    </row>
    <row r="37" spans="1:9">
      <c r="A37" s="28">
        <v>27</v>
      </c>
      <c r="B37" s="4" t="s">
        <v>19</v>
      </c>
      <c r="C37" s="7">
        <v>0</v>
      </c>
      <c r="D37" s="7">
        <v>0</v>
      </c>
      <c r="E37" s="7">
        <v>0</v>
      </c>
      <c r="F37" s="7">
        <v>0</v>
      </c>
      <c r="G37" s="8"/>
      <c r="H37" s="3"/>
    </row>
    <row r="38" spans="1:9">
      <c r="A38" s="28">
        <v>28</v>
      </c>
      <c r="B38" s="3" t="s">
        <v>5</v>
      </c>
      <c r="C38" s="7">
        <f>D38+E38+F38</f>
        <v>0</v>
      </c>
      <c r="D38" s="7">
        <v>0</v>
      </c>
      <c r="E38" s="7">
        <v>0</v>
      </c>
      <c r="F38" s="7">
        <v>0</v>
      </c>
      <c r="G38" s="2" t="s">
        <v>16</v>
      </c>
      <c r="H38" s="3"/>
    </row>
    <row r="39" spans="1:9">
      <c r="A39" s="28">
        <v>29</v>
      </c>
      <c r="B39" s="3" t="s">
        <v>6</v>
      </c>
      <c r="C39" s="41">
        <f>F39+E39+D39</f>
        <v>20000</v>
      </c>
      <c r="D39" s="41">
        <v>0</v>
      </c>
      <c r="E39" s="41">
        <f>20000</f>
        <v>20000</v>
      </c>
      <c r="F39" s="7">
        <v>0</v>
      </c>
      <c r="G39" s="2" t="s">
        <v>16</v>
      </c>
      <c r="H39" s="3"/>
    </row>
    <row r="40" spans="1:9">
      <c r="A40" s="28">
        <v>30</v>
      </c>
      <c r="B40" s="3" t="s">
        <v>7</v>
      </c>
      <c r="C40" s="7">
        <f>D40+E40+F40</f>
        <v>0</v>
      </c>
      <c r="D40" s="7">
        <v>0</v>
      </c>
      <c r="E40" s="7">
        <v>0</v>
      </c>
      <c r="F40" s="7">
        <v>0</v>
      </c>
      <c r="G40" s="2" t="s">
        <v>16</v>
      </c>
      <c r="H40" s="3"/>
    </row>
    <row r="41" spans="1:9" ht="75">
      <c r="A41" s="28">
        <v>31</v>
      </c>
      <c r="B41" s="16" t="s">
        <v>39</v>
      </c>
      <c r="C41" s="17">
        <f>C43+C44+C46</f>
        <v>544.39076999999997</v>
      </c>
      <c r="D41" s="17">
        <f>D43+D44+D46</f>
        <v>544.39076999999997</v>
      </c>
      <c r="E41" s="17">
        <f>E43+E44+E46</f>
        <v>0</v>
      </c>
      <c r="F41" s="17">
        <f>F43+F44+F46</f>
        <v>0</v>
      </c>
      <c r="G41" s="20">
        <v>8</v>
      </c>
      <c r="H41" s="19" t="s">
        <v>21</v>
      </c>
    </row>
    <row r="42" spans="1:9">
      <c r="A42" s="28">
        <v>32</v>
      </c>
      <c r="B42" s="4" t="s">
        <v>19</v>
      </c>
      <c r="C42" s="7">
        <v>0</v>
      </c>
      <c r="D42" s="7">
        <v>0</v>
      </c>
      <c r="E42" s="7">
        <v>0</v>
      </c>
      <c r="F42" s="7">
        <v>0</v>
      </c>
      <c r="G42" s="6" t="s">
        <v>16</v>
      </c>
      <c r="H42" s="3"/>
    </row>
    <row r="43" spans="1:9">
      <c r="A43" s="28">
        <v>33</v>
      </c>
      <c r="B43" s="3" t="s">
        <v>5</v>
      </c>
      <c r="C43" s="7">
        <f>D43+E43+F43</f>
        <v>0</v>
      </c>
      <c r="D43" s="7">
        <v>0</v>
      </c>
      <c r="E43" s="7">
        <v>0</v>
      </c>
      <c r="F43" s="7">
        <v>0</v>
      </c>
      <c r="G43" s="6" t="s">
        <v>16</v>
      </c>
      <c r="H43" s="3"/>
    </row>
    <row r="44" spans="1:9">
      <c r="A44" s="28">
        <v>34</v>
      </c>
      <c r="B44" s="3" t="s">
        <v>6</v>
      </c>
      <c r="C44" s="41">
        <f>D44+E44+F44</f>
        <v>544.39076999999997</v>
      </c>
      <c r="D44" s="43">
        <f>(350294.77+105000)/1000+D45</f>
        <v>544.39076999999997</v>
      </c>
      <c r="E44" s="41">
        <v>0</v>
      </c>
      <c r="F44" s="7">
        <v>0</v>
      </c>
      <c r="G44" s="6" t="s">
        <v>16</v>
      </c>
      <c r="H44" s="3"/>
    </row>
    <row r="45" spans="1:9">
      <c r="A45" s="28">
        <v>35</v>
      </c>
      <c r="B45" s="3" t="s">
        <v>35</v>
      </c>
      <c r="C45" s="41">
        <f>D45+E45+F45</f>
        <v>89.096000000000004</v>
      </c>
      <c r="D45" s="43">
        <f>89096/1000</f>
        <v>89.096000000000004</v>
      </c>
      <c r="E45" s="41">
        <v>0</v>
      </c>
      <c r="F45" s="7">
        <v>0</v>
      </c>
      <c r="G45" s="6" t="s">
        <v>36</v>
      </c>
      <c r="H45" s="3"/>
    </row>
    <row r="46" spans="1:9">
      <c r="A46" s="28">
        <v>36</v>
      </c>
      <c r="B46" s="3" t="s">
        <v>7</v>
      </c>
      <c r="C46" s="7">
        <f>D46+E46+F46</f>
        <v>0</v>
      </c>
      <c r="D46" s="7">
        <v>0</v>
      </c>
      <c r="E46" s="7">
        <v>0</v>
      </c>
      <c r="F46" s="7">
        <v>0</v>
      </c>
      <c r="G46" s="6" t="s">
        <v>16</v>
      </c>
      <c r="H46" s="3"/>
    </row>
    <row r="47" spans="1:9" ht="60">
      <c r="A47" s="28">
        <v>37</v>
      </c>
      <c r="B47" s="16" t="s">
        <v>40</v>
      </c>
      <c r="C47" s="17">
        <f>C48+C49+C50+C51</f>
        <v>20031.096000000001</v>
      </c>
      <c r="D47" s="17">
        <f t="shared" ref="D47:F47" si="9">D48+D49+D50+D51</f>
        <v>0</v>
      </c>
      <c r="E47" s="17">
        <f t="shared" si="9"/>
        <v>20031.096000000001</v>
      </c>
      <c r="F47" s="17">
        <f t="shared" si="9"/>
        <v>0</v>
      </c>
      <c r="G47" s="18">
        <v>6</v>
      </c>
      <c r="H47" s="19" t="s">
        <v>21</v>
      </c>
    </row>
    <row r="48" spans="1:9">
      <c r="A48" s="28">
        <v>38</v>
      </c>
      <c r="B48" s="4" t="s">
        <v>19</v>
      </c>
      <c r="C48" s="41">
        <v>0</v>
      </c>
      <c r="D48" s="41">
        <v>0</v>
      </c>
      <c r="E48" s="41">
        <v>0</v>
      </c>
      <c r="F48" s="41">
        <v>0</v>
      </c>
      <c r="G48" s="2"/>
      <c r="H48" s="3"/>
    </row>
    <row r="49" spans="1:8">
      <c r="A49" s="28">
        <v>39</v>
      </c>
      <c r="B49" s="3" t="s">
        <v>5</v>
      </c>
      <c r="C49" s="41">
        <f>D49+E49+F49</f>
        <v>0</v>
      </c>
      <c r="D49" s="41">
        <v>0</v>
      </c>
      <c r="E49" s="41">
        <v>0</v>
      </c>
      <c r="F49" s="41">
        <v>0</v>
      </c>
      <c r="G49" s="2"/>
      <c r="H49" s="3"/>
    </row>
    <row r="50" spans="1:8">
      <c r="A50" s="28">
        <v>40</v>
      </c>
      <c r="B50" s="3" t="s">
        <v>6</v>
      </c>
      <c r="C50" s="41">
        <f>D50+E50+F50</f>
        <v>20031.096000000001</v>
      </c>
      <c r="D50" s="41">
        <v>0</v>
      </c>
      <c r="E50" s="41">
        <f>(21026096-995000)/1000</f>
        <v>20031.096000000001</v>
      </c>
      <c r="F50" s="41">
        <v>0</v>
      </c>
      <c r="G50" s="2"/>
      <c r="H50" s="3"/>
    </row>
    <row r="51" spans="1:8">
      <c r="A51" s="28">
        <v>41</v>
      </c>
      <c r="B51" s="3" t="s">
        <v>7</v>
      </c>
      <c r="C51" s="41">
        <f>D51+E51+F51</f>
        <v>0</v>
      </c>
      <c r="D51" s="41">
        <v>0</v>
      </c>
      <c r="E51" s="41">
        <v>0</v>
      </c>
      <c r="F51" s="41">
        <v>0</v>
      </c>
      <c r="G51" s="2"/>
      <c r="H51" s="3"/>
    </row>
    <row r="52" spans="1:8" ht="45">
      <c r="A52" s="28">
        <v>42</v>
      </c>
      <c r="B52" s="16" t="s">
        <v>41</v>
      </c>
      <c r="C52" s="17">
        <f t="shared" ref="C52:E52" si="10">C53+C54+C55+C56</f>
        <v>4110</v>
      </c>
      <c r="D52" s="17">
        <f t="shared" si="10"/>
        <v>0</v>
      </c>
      <c r="E52" s="17">
        <f t="shared" si="10"/>
        <v>2000</v>
      </c>
      <c r="F52" s="17">
        <f>F53+F54+F55+F56</f>
        <v>2110</v>
      </c>
      <c r="G52" s="18">
        <v>9</v>
      </c>
      <c r="H52" s="19" t="s">
        <v>21</v>
      </c>
    </row>
    <row r="53" spans="1:8">
      <c r="A53" s="28">
        <v>43</v>
      </c>
      <c r="B53" s="4" t="s">
        <v>19</v>
      </c>
      <c r="C53" s="41">
        <f t="shared" ref="C53:C56" si="11">D53+E53+F53</f>
        <v>0</v>
      </c>
      <c r="D53" s="41">
        <v>0</v>
      </c>
      <c r="E53" s="41">
        <v>0</v>
      </c>
      <c r="F53" s="41">
        <v>0</v>
      </c>
      <c r="G53" s="2" t="s">
        <v>16</v>
      </c>
      <c r="H53" s="3"/>
    </row>
    <row r="54" spans="1:8">
      <c r="A54" s="28">
        <v>44</v>
      </c>
      <c r="B54" s="3" t="s">
        <v>5</v>
      </c>
      <c r="C54" s="41">
        <f t="shared" si="11"/>
        <v>0</v>
      </c>
      <c r="D54" s="41">
        <v>0</v>
      </c>
      <c r="E54" s="41">
        <v>0</v>
      </c>
      <c r="F54" s="41">
        <v>0</v>
      </c>
      <c r="G54" s="2" t="s">
        <v>16</v>
      </c>
      <c r="H54" s="3"/>
    </row>
    <row r="55" spans="1:8">
      <c r="A55" s="28">
        <v>45</v>
      </c>
      <c r="B55" s="3" t="s">
        <v>6</v>
      </c>
      <c r="C55" s="41">
        <f>D55+E55+F55</f>
        <v>4110</v>
      </c>
      <c r="D55" s="41">
        <v>0</v>
      </c>
      <c r="E55" s="41">
        <v>2000</v>
      </c>
      <c r="F55" s="41">
        <f>E55*105.5%</f>
        <v>2110</v>
      </c>
      <c r="G55" s="2" t="s">
        <v>16</v>
      </c>
      <c r="H55" s="3"/>
    </row>
    <row r="56" spans="1:8">
      <c r="A56" s="28">
        <v>46</v>
      </c>
      <c r="B56" s="3" t="s">
        <v>7</v>
      </c>
      <c r="C56" s="41">
        <f t="shared" si="11"/>
        <v>0</v>
      </c>
      <c r="D56" s="41">
        <v>0</v>
      </c>
      <c r="E56" s="41">
        <v>0</v>
      </c>
      <c r="F56" s="41">
        <v>0</v>
      </c>
      <c r="G56" s="2" t="s">
        <v>16</v>
      </c>
      <c r="H56" s="3"/>
    </row>
    <row r="57" spans="1:8" ht="60">
      <c r="A57" s="28">
        <v>47</v>
      </c>
      <c r="B57" s="16" t="s">
        <v>42</v>
      </c>
      <c r="C57" s="17">
        <f>D57+E57+F57</f>
        <v>1076.25</v>
      </c>
      <c r="D57" s="17">
        <f>D58+D59+D60+D61</f>
        <v>0</v>
      </c>
      <c r="E57" s="17">
        <f t="shared" ref="E57:F57" si="12">E58+E59+E60+E61</f>
        <v>525</v>
      </c>
      <c r="F57" s="17">
        <f t="shared" si="12"/>
        <v>551.25</v>
      </c>
      <c r="G57" s="20">
        <v>8</v>
      </c>
      <c r="H57" s="19" t="s">
        <v>21</v>
      </c>
    </row>
    <row r="58" spans="1:8">
      <c r="A58" s="28">
        <v>48</v>
      </c>
      <c r="B58" s="4" t="s">
        <v>19</v>
      </c>
      <c r="C58" s="41">
        <f t="shared" ref="C58:C61" si="13">D58+E58+F58</f>
        <v>0</v>
      </c>
      <c r="D58" s="41">
        <v>0</v>
      </c>
      <c r="E58" s="41">
        <v>0</v>
      </c>
      <c r="F58" s="41">
        <v>0</v>
      </c>
      <c r="G58" s="6" t="s">
        <v>16</v>
      </c>
      <c r="H58" s="3"/>
    </row>
    <row r="59" spans="1:8">
      <c r="A59" s="28">
        <v>49</v>
      </c>
      <c r="B59" s="3" t="s">
        <v>5</v>
      </c>
      <c r="C59" s="41">
        <f t="shared" si="13"/>
        <v>0</v>
      </c>
      <c r="D59" s="41">
        <v>0</v>
      </c>
      <c r="E59" s="41">
        <v>0</v>
      </c>
      <c r="F59" s="41">
        <v>0</v>
      </c>
      <c r="G59" s="6" t="s">
        <v>16</v>
      </c>
      <c r="H59" s="3"/>
    </row>
    <row r="60" spans="1:8">
      <c r="A60" s="28">
        <v>50</v>
      </c>
      <c r="B60" s="3" t="s">
        <v>6</v>
      </c>
      <c r="C60" s="41">
        <f t="shared" si="13"/>
        <v>1076.25</v>
      </c>
      <c r="D60" s="41">
        <v>0</v>
      </c>
      <c r="E60" s="41">
        <f>525</f>
        <v>525</v>
      </c>
      <c r="F60" s="41">
        <f>551.25</f>
        <v>551.25</v>
      </c>
      <c r="G60" s="6" t="s">
        <v>16</v>
      </c>
      <c r="H60" s="3"/>
    </row>
    <row r="61" spans="1:8">
      <c r="A61" s="28">
        <v>51</v>
      </c>
      <c r="B61" s="3" t="s">
        <v>7</v>
      </c>
      <c r="C61" s="41">
        <f t="shared" si="13"/>
        <v>0</v>
      </c>
      <c r="D61" s="41">
        <v>0</v>
      </c>
      <c r="E61" s="41">
        <v>0</v>
      </c>
      <c r="F61" s="41">
        <v>0</v>
      </c>
      <c r="G61" s="6" t="s">
        <v>16</v>
      </c>
      <c r="H61" s="3"/>
    </row>
    <row r="62" spans="1:8" ht="45">
      <c r="A62" s="28">
        <v>52</v>
      </c>
      <c r="B62" s="16" t="s">
        <v>43</v>
      </c>
      <c r="C62" s="17">
        <f>C63+C64+C65+C66</f>
        <v>21000</v>
      </c>
      <c r="D62" s="17">
        <v>0</v>
      </c>
      <c r="E62" s="17">
        <v>0</v>
      </c>
      <c r="F62" s="17">
        <f>F63+F64+F65+F66</f>
        <v>21000</v>
      </c>
      <c r="G62" s="18">
        <v>6</v>
      </c>
      <c r="H62" s="19" t="s">
        <v>21</v>
      </c>
    </row>
    <row r="63" spans="1:8">
      <c r="A63" s="28">
        <v>53</v>
      </c>
      <c r="B63" s="4" t="s">
        <v>19</v>
      </c>
      <c r="C63" s="41">
        <f>D63+E63+F63</f>
        <v>0</v>
      </c>
      <c r="D63" s="41">
        <v>0</v>
      </c>
      <c r="E63" s="41">
        <v>0</v>
      </c>
      <c r="F63" s="41">
        <v>0</v>
      </c>
      <c r="G63" s="2" t="s">
        <v>16</v>
      </c>
      <c r="H63" s="3"/>
    </row>
    <row r="64" spans="1:8">
      <c r="A64" s="28">
        <v>54</v>
      </c>
      <c r="B64" s="11" t="s">
        <v>5</v>
      </c>
      <c r="C64" s="41">
        <f t="shared" ref="C64:C66" si="14">D64+E64+F64</f>
        <v>0</v>
      </c>
      <c r="D64" s="41">
        <v>0</v>
      </c>
      <c r="E64" s="41">
        <v>0</v>
      </c>
      <c r="F64" s="41">
        <v>0</v>
      </c>
      <c r="G64" s="2" t="s">
        <v>16</v>
      </c>
      <c r="H64" s="3"/>
    </row>
    <row r="65" spans="1:8">
      <c r="A65" s="28">
        <v>55</v>
      </c>
      <c r="B65" s="11" t="s">
        <v>6</v>
      </c>
      <c r="C65" s="41">
        <f>D65+E65+F65</f>
        <v>21000</v>
      </c>
      <c r="D65" s="41">
        <v>0</v>
      </c>
      <c r="E65" s="42">
        <v>0</v>
      </c>
      <c r="F65" s="41">
        <f>E39*5%+E39</f>
        <v>21000</v>
      </c>
      <c r="G65" s="2" t="s">
        <v>16</v>
      </c>
      <c r="H65" s="3"/>
    </row>
    <row r="66" spans="1:8">
      <c r="A66" s="28">
        <v>56</v>
      </c>
      <c r="B66" s="11" t="s">
        <v>7</v>
      </c>
      <c r="C66" s="41">
        <f t="shared" si="14"/>
        <v>0</v>
      </c>
      <c r="D66" s="41">
        <v>0</v>
      </c>
      <c r="E66" s="41">
        <v>0</v>
      </c>
      <c r="F66" s="41">
        <v>0</v>
      </c>
      <c r="G66" s="2" t="s">
        <v>16</v>
      </c>
      <c r="H66" s="3"/>
    </row>
    <row r="67" spans="1:8" ht="75">
      <c r="A67" s="28">
        <v>57</v>
      </c>
      <c r="B67" s="45" t="s">
        <v>23</v>
      </c>
      <c r="C67" s="17">
        <f>C69+C70+C71</f>
        <v>527.5</v>
      </c>
      <c r="D67" s="17">
        <f>D69+D70+D71</f>
        <v>0</v>
      </c>
      <c r="E67" s="17">
        <f>E69+E70+E71</f>
        <v>527.5</v>
      </c>
      <c r="F67" s="17">
        <f>F69+F70+F71</f>
        <v>0</v>
      </c>
      <c r="G67" s="20">
        <v>7</v>
      </c>
      <c r="H67" s="19" t="s">
        <v>21</v>
      </c>
    </row>
    <row r="68" spans="1:8">
      <c r="A68" s="28">
        <v>58</v>
      </c>
      <c r="B68" s="4" t="s">
        <v>19</v>
      </c>
      <c r="C68" s="41">
        <v>0</v>
      </c>
      <c r="D68" s="41">
        <v>0</v>
      </c>
      <c r="E68" s="41">
        <v>0</v>
      </c>
      <c r="F68" s="41">
        <v>0</v>
      </c>
      <c r="G68" s="6" t="s">
        <v>16</v>
      </c>
      <c r="H68" s="3"/>
    </row>
    <row r="69" spans="1:8">
      <c r="A69" s="28">
        <v>59</v>
      </c>
      <c r="B69" s="3" t="s">
        <v>5</v>
      </c>
      <c r="C69" s="41">
        <f>D69+E69+F69</f>
        <v>0</v>
      </c>
      <c r="D69" s="41">
        <v>0</v>
      </c>
      <c r="E69" s="41">
        <v>0</v>
      </c>
      <c r="F69" s="41">
        <v>0</v>
      </c>
      <c r="G69" s="6" t="s">
        <v>16</v>
      </c>
      <c r="H69" s="3"/>
    </row>
    <row r="70" spans="1:8">
      <c r="A70" s="28">
        <v>60</v>
      </c>
      <c r="B70" s="3" t="s">
        <v>6</v>
      </c>
      <c r="C70" s="41">
        <f>D70+E70+F70</f>
        <v>527.5</v>
      </c>
      <c r="D70" s="41">
        <v>0</v>
      </c>
      <c r="E70" s="41">
        <f>500*105.5%</f>
        <v>527.5</v>
      </c>
      <c r="F70" s="41">
        <v>0</v>
      </c>
      <c r="G70" s="6" t="s">
        <v>16</v>
      </c>
      <c r="H70" s="3"/>
    </row>
    <row r="71" spans="1:8">
      <c r="A71" s="28">
        <v>61</v>
      </c>
      <c r="B71" s="3" t="s">
        <v>7</v>
      </c>
      <c r="C71" s="41">
        <f>D71+E71+F71</f>
        <v>0</v>
      </c>
      <c r="D71" s="41">
        <v>0</v>
      </c>
      <c r="E71" s="41">
        <v>0</v>
      </c>
      <c r="F71" s="41">
        <v>0</v>
      </c>
      <c r="G71" s="6" t="s">
        <v>16</v>
      </c>
      <c r="H71" s="3"/>
    </row>
    <row r="72" spans="1:8" ht="45">
      <c r="A72" s="28">
        <v>62</v>
      </c>
      <c r="B72" s="45" t="s">
        <v>24</v>
      </c>
      <c r="C72" s="17">
        <f>D72+E72+F72</f>
        <v>556.51249999999993</v>
      </c>
      <c r="D72" s="17">
        <f>D73+D74+D75+D76</f>
        <v>0</v>
      </c>
      <c r="E72" s="17">
        <f>E73+E74+E75+E76</f>
        <v>0</v>
      </c>
      <c r="F72" s="17">
        <f>F73+F74+F75+F76</f>
        <v>556.51249999999993</v>
      </c>
      <c r="G72" s="20">
        <v>7</v>
      </c>
      <c r="H72" s="19" t="s">
        <v>21</v>
      </c>
    </row>
    <row r="73" spans="1:8">
      <c r="A73" s="28">
        <v>63</v>
      </c>
      <c r="B73" s="4" t="s">
        <v>19</v>
      </c>
      <c r="C73" s="7">
        <f t="shared" ref="C73:C76" si="15">D73+E73+F73</f>
        <v>0</v>
      </c>
      <c r="D73" s="7">
        <v>0</v>
      </c>
      <c r="E73" s="7">
        <v>0</v>
      </c>
      <c r="F73" s="7">
        <v>0</v>
      </c>
      <c r="G73" s="6" t="s">
        <v>16</v>
      </c>
      <c r="H73" s="3"/>
    </row>
    <row r="74" spans="1:8">
      <c r="A74" s="28">
        <v>64</v>
      </c>
      <c r="B74" s="3" t="s">
        <v>5</v>
      </c>
      <c r="C74" s="7">
        <f t="shared" si="15"/>
        <v>0</v>
      </c>
      <c r="D74" s="7">
        <v>0</v>
      </c>
      <c r="E74" s="7">
        <v>0</v>
      </c>
      <c r="F74" s="7">
        <v>0</v>
      </c>
      <c r="G74" s="6" t="s">
        <v>16</v>
      </c>
      <c r="H74" s="3"/>
    </row>
    <row r="75" spans="1:8">
      <c r="A75" s="28">
        <v>65</v>
      </c>
      <c r="B75" s="3" t="s">
        <v>6</v>
      </c>
      <c r="C75" s="7">
        <f t="shared" si="15"/>
        <v>556.51249999999993</v>
      </c>
      <c r="D75" s="7">
        <v>0</v>
      </c>
      <c r="E75" s="7">
        <v>0</v>
      </c>
      <c r="F75" s="41">
        <f>527.5*105.5%</f>
        <v>556.51249999999993</v>
      </c>
      <c r="G75" s="6" t="s">
        <v>16</v>
      </c>
      <c r="H75" s="3"/>
    </row>
    <row r="76" spans="1:8">
      <c r="A76" s="28">
        <v>66</v>
      </c>
      <c r="B76" s="3" t="s">
        <v>7</v>
      </c>
      <c r="C76" s="7">
        <f t="shared" si="15"/>
        <v>0</v>
      </c>
      <c r="D76" s="7">
        <v>0</v>
      </c>
      <c r="E76" s="7">
        <v>0</v>
      </c>
      <c r="F76" s="7">
        <v>0</v>
      </c>
      <c r="G76" s="6" t="s">
        <v>16</v>
      </c>
      <c r="H76" s="3"/>
    </row>
    <row r="77" spans="1:8">
      <c r="A77" s="96" t="s">
        <v>20</v>
      </c>
      <c r="B77" s="97"/>
      <c r="C77" s="97"/>
      <c r="D77" s="97"/>
      <c r="E77" s="97"/>
      <c r="F77" s="97"/>
      <c r="G77" s="97"/>
      <c r="H77" s="98"/>
    </row>
    <row r="78" spans="1:8" ht="45">
      <c r="A78" s="28">
        <v>67</v>
      </c>
      <c r="B78" s="16" t="s">
        <v>33</v>
      </c>
      <c r="C78" s="17">
        <f>C79+C80+C81+C83</f>
        <v>75618.222292499995</v>
      </c>
      <c r="D78" s="17">
        <f t="shared" ref="D78:F78" si="16">D79+D80+D81+D83</f>
        <v>30457.562410000002</v>
      </c>
      <c r="E78" s="17">
        <f t="shared" si="16"/>
        <v>22012.601650000001</v>
      </c>
      <c r="F78" s="17">
        <f t="shared" si="16"/>
        <v>23148.0582325</v>
      </c>
      <c r="G78" s="37" t="s">
        <v>16</v>
      </c>
      <c r="H78" s="19" t="s">
        <v>21</v>
      </c>
    </row>
    <row r="79" spans="1:8">
      <c r="A79" s="28">
        <v>68</v>
      </c>
      <c r="B79" s="4" t="s">
        <v>19</v>
      </c>
      <c r="C79" s="7">
        <v>0</v>
      </c>
      <c r="D79" s="7">
        <v>0</v>
      </c>
      <c r="E79" s="7">
        <v>0</v>
      </c>
      <c r="F79" s="7">
        <v>0</v>
      </c>
      <c r="G79" s="6" t="s">
        <v>16</v>
      </c>
      <c r="H79" s="3"/>
    </row>
    <row r="80" spans="1:8">
      <c r="A80" s="28">
        <v>69</v>
      </c>
      <c r="B80" s="11" t="s">
        <v>5</v>
      </c>
      <c r="C80" s="7">
        <v>0</v>
      </c>
      <c r="D80" s="7">
        <v>0</v>
      </c>
      <c r="E80" s="7">
        <v>0</v>
      </c>
      <c r="F80" s="7">
        <v>0</v>
      </c>
      <c r="G80" s="6" t="s">
        <v>16</v>
      </c>
      <c r="H80" s="3"/>
    </row>
    <row r="81" spans="1:9">
      <c r="A81" s="28">
        <v>70</v>
      </c>
      <c r="B81" s="11" t="s">
        <v>6</v>
      </c>
      <c r="C81" s="7">
        <f>D81+E81+F81</f>
        <v>75618.222292499995</v>
      </c>
      <c r="D81" s="7">
        <f>D87+D92+D97+D103</f>
        <v>30457.562410000002</v>
      </c>
      <c r="E81" s="7">
        <f>E87+E92+E97+E103</f>
        <v>22012.601650000001</v>
      </c>
      <c r="F81" s="7">
        <f>F87+F92+F97+F103</f>
        <v>23148.0582325</v>
      </c>
      <c r="G81" s="6" t="s">
        <v>16</v>
      </c>
      <c r="H81" s="3"/>
    </row>
    <row r="82" spans="1:9">
      <c r="A82" s="28">
        <v>71</v>
      </c>
      <c r="B82" s="11" t="s">
        <v>35</v>
      </c>
      <c r="C82" s="7">
        <f>D82+E82+F82</f>
        <v>4388.14041</v>
      </c>
      <c r="D82" s="7">
        <f>D98</f>
        <v>4388.14041</v>
      </c>
      <c r="E82" s="7">
        <v>0</v>
      </c>
      <c r="F82" s="7">
        <v>0</v>
      </c>
      <c r="G82" s="6" t="s">
        <v>16</v>
      </c>
      <c r="H82" s="3"/>
    </row>
    <row r="83" spans="1:9">
      <c r="A83" s="28">
        <v>72</v>
      </c>
      <c r="B83" s="11" t="s">
        <v>7</v>
      </c>
      <c r="C83" s="7">
        <v>0</v>
      </c>
      <c r="D83" s="7">
        <v>0</v>
      </c>
      <c r="E83" s="7">
        <v>0</v>
      </c>
      <c r="F83" s="7">
        <v>0</v>
      </c>
      <c r="G83" s="6" t="s">
        <v>16</v>
      </c>
      <c r="H83" s="3"/>
    </row>
    <row r="84" spans="1:9" ht="45">
      <c r="A84" s="28">
        <v>73</v>
      </c>
      <c r="B84" s="33" t="s">
        <v>44</v>
      </c>
      <c r="C84" s="34">
        <f>C86+C87+C88</f>
        <v>17147.940000000002</v>
      </c>
      <c r="D84" s="34">
        <f>D86+D87+D88</f>
        <v>8927.94</v>
      </c>
      <c r="E84" s="34">
        <f>E86+E87+E88</f>
        <v>4000</v>
      </c>
      <c r="F84" s="34">
        <f>F86+F87+F88</f>
        <v>4220</v>
      </c>
      <c r="G84" s="35">
        <v>5</v>
      </c>
      <c r="H84" s="36" t="s">
        <v>21</v>
      </c>
    </row>
    <row r="85" spans="1:9">
      <c r="A85" s="28">
        <v>74</v>
      </c>
      <c r="B85" s="4" t="s">
        <v>19</v>
      </c>
      <c r="C85" s="7">
        <v>0</v>
      </c>
      <c r="D85" s="7">
        <v>0</v>
      </c>
      <c r="E85" s="7">
        <v>0</v>
      </c>
      <c r="F85" s="7">
        <v>0</v>
      </c>
      <c r="G85" s="2" t="s">
        <v>16</v>
      </c>
      <c r="H85" s="3"/>
    </row>
    <row r="86" spans="1:9">
      <c r="A86" s="28">
        <v>75</v>
      </c>
      <c r="B86" s="3" t="s">
        <v>5</v>
      </c>
      <c r="C86" s="7">
        <f>D86+E86+F86</f>
        <v>0</v>
      </c>
      <c r="D86" s="7">
        <v>0</v>
      </c>
      <c r="E86" s="7">
        <v>0</v>
      </c>
      <c r="F86" s="7">
        <v>0</v>
      </c>
      <c r="G86" s="2" t="s">
        <v>16</v>
      </c>
      <c r="H86" s="3"/>
    </row>
    <row r="87" spans="1:9">
      <c r="A87" s="28">
        <v>76</v>
      </c>
      <c r="B87" s="3" t="s">
        <v>6</v>
      </c>
      <c r="C87" s="7">
        <f>D87+E87+F87</f>
        <v>17147.940000000002</v>
      </c>
      <c r="D87" s="41">
        <f>9627.94-700</f>
        <v>8927.94</v>
      </c>
      <c r="E87" s="7">
        <v>4000</v>
      </c>
      <c r="F87" s="7">
        <f>E87*105.5%</f>
        <v>4220</v>
      </c>
      <c r="G87" s="2" t="s">
        <v>16</v>
      </c>
      <c r="H87" s="3"/>
    </row>
    <row r="88" spans="1:9">
      <c r="A88" s="28">
        <v>77</v>
      </c>
      <c r="B88" s="3" t="s">
        <v>7</v>
      </c>
      <c r="C88" s="7">
        <f>D88+E88+F88</f>
        <v>0</v>
      </c>
      <c r="D88" s="7">
        <v>0</v>
      </c>
      <c r="E88" s="7">
        <v>0</v>
      </c>
      <c r="F88" s="7">
        <v>0</v>
      </c>
      <c r="G88" s="2" t="s">
        <v>16</v>
      </c>
      <c r="H88" s="3"/>
    </row>
    <row r="89" spans="1:9" ht="45">
      <c r="A89" s="28">
        <v>78</v>
      </c>
      <c r="B89" s="16" t="s">
        <v>27</v>
      </c>
      <c r="C89" s="17">
        <f>C90+C91+C92+C93</f>
        <v>8902.15</v>
      </c>
      <c r="D89" s="17">
        <f>D90+D91+D92+D93</f>
        <v>2810</v>
      </c>
      <c r="E89" s="17">
        <f>E90+E91+E92+E93</f>
        <v>2964.55</v>
      </c>
      <c r="F89" s="17">
        <f>F90+F91+F92+F93</f>
        <v>3127.6</v>
      </c>
      <c r="G89" s="20">
        <v>5</v>
      </c>
      <c r="H89" s="19" t="s">
        <v>21</v>
      </c>
    </row>
    <row r="90" spans="1:9">
      <c r="A90" s="28">
        <v>79</v>
      </c>
      <c r="B90" s="4" t="s">
        <v>19</v>
      </c>
      <c r="C90" s="7">
        <f>D90+E90+F90</f>
        <v>0</v>
      </c>
      <c r="D90" s="7">
        <v>0</v>
      </c>
      <c r="E90" s="7">
        <v>0</v>
      </c>
      <c r="F90" s="7">
        <v>0</v>
      </c>
      <c r="G90" s="6" t="s">
        <v>16</v>
      </c>
      <c r="H90" s="3"/>
    </row>
    <row r="91" spans="1:9">
      <c r="A91" s="28">
        <v>80</v>
      </c>
      <c r="B91" s="3" t="s">
        <v>5</v>
      </c>
      <c r="C91" s="7">
        <f>D91+E91+F91</f>
        <v>0</v>
      </c>
      <c r="D91" s="7">
        <v>0</v>
      </c>
      <c r="E91" s="7">
        <v>0</v>
      </c>
      <c r="F91" s="7">
        <v>0</v>
      </c>
      <c r="G91" s="6" t="s">
        <v>16</v>
      </c>
      <c r="H91" s="3"/>
    </row>
    <row r="92" spans="1:9">
      <c r="A92" s="28">
        <v>81</v>
      </c>
      <c r="B92" s="3" t="s">
        <v>6</v>
      </c>
      <c r="C92" s="7">
        <f>D92+E92+F92</f>
        <v>8902.15</v>
      </c>
      <c r="D92" s="41">
        <f>(2657863.34+237136.66)/1000-85</f>
        <v>2810</v>
      </c>
      <c r="E92" s="7">
        <v>2964.55</v>
      </c>
      <c r="F92" s="7">
        <f>3127.6</f>
        <v>3127.6</v>
      </c>
      <c r="G92" s="6" t="s">
        <v>16</v>
      </c>
      <c r="H92" s="3"/>
    </row>
    <row r="93" spans="1:9">
      <c r="A93" s="28">
        <v>82</v>
      </c>
      <c r="B93" s="3" t="s">
        <v>7</v>
      </c>
      <c r="C93" s="7">
        <f>D93+E93+F93</f>
        <v>0</v>
      </c>
      <c r="D93" s="7">
        <v>0</v>
      </c>
      <c r="E93" s="7">
        <v>0</v>
      </c>
      <c r="F93" s="7">
        <v>0</v>
      </c>
      <c r="G93" s="6" t="s">
        <v>16</v>
      </c>
      <c r="H93" s="3"/>
    </row>
    <row r="94" spans="1:9" ht="45">
      <c r="A94" s="28">
        <v>83</v>
      </c>
      <c r="B94" s="16" t="s">
        <v>25</v>
      </c>
      <c r="C94" s="17">
        <f>C96+C97+C99</f>
        <v>45913.83941</v>
      </c>
      <c r="D94" s="17">
        <f>D96+D97+D99</f>
        <v>17560.449410000001</v>
      </c>
      <c r="E94" s="17">
        <f>E96+E97+E99</f>
        <v>13830.92</v>
      </c>
      <c r="F94" s="17">
        <f>F96+F97+F99</f>
        <v>14522.47</v>
      </c>
      <c r="G94" s="20">
        <v>4</v>
      </c>
      <c r="H94" s="19" t="s">
        <v>21</v>
      </c>
      <c r="I94" s="1"/>
    </row>
    <row r="95" spans="1:9">
      <c r="A95" s="28">
        <v>84</v>
      </c>
      <c r="B95" s="4" t="s">
        <v>19</v>
      </c>
      <c r="C95" s="7">
        <v>0</v>
      </c>
      <c r="D95" s="7">
        <v>0</v>
      </c>
      <c r="E95" s="7">
        <v>0</v>
      </c>
      <c r="F95" s="7">
        <v>0</v>
      </c>
      <c r="G95" s="6" t="s">
        <v>16</v>
      </c>
      <c r="H95" s="3"/>
      <c r="I95" s="1"/>
    </row>
    <row r="96" spans="1:9">
      <c r="A96" s="28">
        <v>85</v>
      </c>
      <c r="B96" s="3" t="s">
        <v>5</v>
      </c>
      <c r="C96" s="7">
        <f>D96+E96+F96</f>
        <v>0</v>
      </c>
      <c r="D96" s="7">
        <v>0</v>
      </c>
      <c r="E96" s="7">
        <v>0</v>
      </c>
      <c r="F96" s="7">
        <v>0</v>
      </c>
      <c r="G96" s="6" t="s">
        <v>16</v>
      </c>
      <c r="H96" s="3"/>
      <c r="I96" s="1"/>
    </row>
    <row r="97" spans="1:9">
      <c r="A97" s="28">
        <v>86</v>
      </c>
      <c r="B97" s="3" t="s">
        <v>37</v>
      </c>
      <c r="C97" s="7">
        <f>D97+E97+F97</f>
        <v>45913.83941</v>
      </c>
      <c r="D97" s="41">
        <f>13172309/1000+D98</f>
        <v>17560.449410000001</v>
      </c>
      <c r="E97" s="7">
        <v>13830.92</v>
      </c>
      <c r="F97" s="7">
        <f>14522.47</f>
        <v>14522.47</v>
      </c>
      <c r="G97" s="6" t="s">
        <v>16</v>
      </c>
      <c r="H97" s="3"/>
      <c r="I97" s="1"/>
    </row>
    <row r="98" spans="1:9">
      <c r="A98" s="28">
        <v>87</v>
      </c>
      <c r="B98" s="3" t="s">
        <v>35</v>
      </c>
      <c r="C98" s="7">
        <f>D98+E98+F98</f>
        <v>4388.14041</v>
      </c>
      <c r="D98" s="41">
        <f>4388140.41/1000</f>
        <v>4388.14041</v>
      </c>
      <c r="E98" s="7">
        <v>0</v>
      </c>
      <c r="F98" s="7">
        <v>0</v>
      </c>
      <c r="G98" s="6" t="s">
        <v>16</v>
      </c>
      <c r="H98" s="3"/>
    </row>
    <row r="99" spans="1:9">
      <c r="A99" s="28">
        <v>88</v>
      </c>
      <c r="B99" s="3" t="s">
        <v>7</v>
      </c>
      <c r="C99" s="7">
        <f>D99+E99+F99</f>
        <v>0</v>
      </c>
      <c r="D99" s="7">
        <v>0</v>
      </c>
      <c r="E99" s="7">
        <v>0</v>
      </c>
      <c r="F99" s="7">
        <v>0</v>
      </c>
      <c r="G99" s="6" t="s">
        <v>16</v>
      </c>
      <c r="H99" s="3"/>
      <c r="I99" s="1"/>
    </row>
    <row r="100" spans="1:9" ht="45">
      <c r="A100" s="28">
        <v>89</v>
      </c>
      <c r="B100" s="16" t="s">
        <v>26</v>
      </c>
      <c r="C100" s="17">
        <f>C102+C103+C104</f>
        <v>3654.2928824999999</v>
      </c>
      <c r="D100" s="17">
        <f>D102+D103+D104</f>
        <v>1159.173</v>
      </c>
      <c r="E100" s="17">
        <f>E102+E103+E104</f>
        <v>1217.13165</v>
      </c>
      <c r="F100" s="17">
        <f>F102+F103+F104</f>
        <v>1277.9882325000001</v>
      </c>
      <c r="G100" s="20">
        <v>4</v>
      </c>
      <c r="H100" s="19" t="s">
        <v>21</v>
      </c>
    </row>
    <row r="101" spans="1:9">
      <c r="A101" s="28">
        <v>90</v>
      </c>
      <c r="B101" s="4" t="s">
        <v>19</v>
      </c>
      <c r="C101" s="7">
        <v>0</v>
      </c>
      <c r="D101" s="7">
        <v>0</v>
      </c>
      <c r="E101" s="7">
        <v>0</v>
      </c>
      <c r="F101" s="7">
        <v>0</v>
      </c>
      <c r="G101" s="6" t="s">
        <v>16</v>
      </c>
      <c r="H101" s="3"/>
    </row>
    <row r="102" spans="1:9">
      <c r="A102" s="28">
        <v>91</v>
      </c>
      <c r="B102" s="3" t="s">
        <v>5</v>
      </c>
      <c r="C102" s="7">
        <f>D102+E102+F102</f>
        <v>0</v>
      </c>
      <c r="D102" s="7">
        <v>0</v>
      </c>
      <c r="E102" s="7">
        <v>0</v>
      </c>
      <c r="F102" s="7">
        <v>0</v>
      </c>
      <c r="G102" s="6" t="s">
        <v>16</v>
      </c>
      <c r="H102" s="3"/>
    </row>
    <row r="103" spans="1:9">
      <c r="A103" s="28">
        <v>92</v>
      </c>
      <c r="B103" s="3" t="s">
        <v>6</v>
      </c>
      <c r="C103" s="7">
        <f>D103+E103+F103</f>
        <v>3654.2928824999999</v>
      </c>
      <c r="D103" s="41">
        <f>1159173/1000</f>
        <v>1159.173</v>
      </c>
      <c r="E103" s="7">
        <f>D103*5%+D103</f>
        <v>1217.13165</v>
      </c>
      <c r="F103" s="7">
        <f>E103*5%+E103</f>
        <v>1277.9882325000001</v>
      </c>
      <c r="G103" s="6" t="s">
        <v>16</v>
      </c>
      <c r="H103" s="3"/>
      <c r="I103" s="1"/>
    </row>
    <row r="104" spans="1:9">
      <c r="A104" s="28">
        <v>93</v>
      </c>
      <c r="B104" s="3" t="s">
        <v>7</v>
      </c>
      <c r="C104" s="7">
        <f>D104+E104+F104</f>
        <v>0</v>
      </c>
      <c r="D104" s="7">
        <v>0</v>
      </c>
      <c r="E104" s="7">
        <v>0</v>
      </c>
      <c r="F104" s="7">
        <v>0</v>
      </c>
      <c r="G104" s="6" t="s">
        <v>16</v>
      </c>
      <c r="H104" s="3"/>
      <c r="I104" s="1"/>
    </row>
    <row r="105" spans="1:9">
      <c r="B105" s="1"/>
    </row>
    <row r="106" spans="1:9">
      <c r="B106" s="1"/>
    </row>
    <row r="107" spans="1:9">
      <c r="B107" s="1"/>
      <c r="D107" s="1"/>
    </row>
    <row r="108" spans="1:9">
      <c r="B108" s="1"/>
    </row>
    <row r="109" spans="1:9">
      <c r="B109" s="1"/>
    </row>
    <row r="110" spans="1:9">
      <c r="B110" s="1"/>
    </row>
    <row r="111" spans="1:9" ht="15" customHeight="1"/>
    <row r="117" spans="2:3">
      <c r="B117" s="1"/>
    </row>
    <row r="118" spans="2:3">
      <c r="B118" s="1"/>
    </row>
    <row r="119" spans="2:3">
      <c r="B119" s="1"/>
    </row>
    <row r="120" spans="2:3">
      <c r="B120" s="1"/>
    </row>
    <row r="121" spans="2:3">
      <c r="B121" s="1"/>
    </row>
    <row r="122" spans="2:3">
      <c r="B122" s="1"/>
    </row>
    <row r="123" spans="2:3">
      <c r="B123" s="1"/>
      <c r="C123" s="1"/>
    </row>
    <row r="124" spans="2:3">
      <c r="B124" s="1"/>
    </row>
    <row r="125" spans="2:3">
      <c r="B125" s="1"/>
    </row>
    <row r="126" spans="2:3">
      <c r="C126" s="1"/>
    </row>
    <row r="127" spans="2:3">
      <c r="B127" s="1"/>
    </row>
    <row r="128" spans="2:3">
      <c r="B128" s="1"/>
    </row>
    <row r="163" spans="2:2" ht="36" customHeight="1"/>
    <row r="169" spans="2:2">
      <c r="B169" s="1"/>
    </row>
    <row r="170" spans="2:2">
      <c r="B170" s="1"/>
    </row>
    <row r="171" spans="2:2">
      <c r="B171" s="1"/>
    </row>
    <row r="172" spans="2:2">
      <c r="B172" s="1"/>
    </row>
  </sheetData>
  <mergeCells count="14">
    <mergeCell ref="B29:G29"/>
    <mergeCell ref="A77:H77"/>
    <mergeCell ref="A6:H6"/>
    <mergeCell ref="F1:H1"/>
    <mergeCell ref="F2:H2"/>
    <mergeCell ref="F3:H3"/>
    <mergeCell ref="F4:H4"/>
    <mergeCell ref="F5:H5"/>
    <mergeCell ref="A7:H7"/>
    <mergeCell ref="H8:H9"/>
    <mergeCell ref="G8:G9"/>
    <mergeCell ref="C8:F8"/>
    <mergeCell ref="B8:B9"/>
    <mergeCell ref="A8:A9"/>
  </mergeCells>
  <pageMargins left="0.39370078740157483" right="0.39370078740157483" top="0.39370078740157483" bottom="0.39370078740157483" header="0.39370078740157483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новое</vt:lpstr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2016-02-24T04:33:01Z</dcterms:modified>
</cp:coreProperties>
</file>