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9DA2178C-7CE9-4D13-B1A6-9E8B4062C39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свод село" sheetId="7" r:id="rId1"/>
    <sheet name="свод Заречный" sheetId="9" r:id="rId2"/>
    <sheet name="ЖБО село 2,3,4 квартал" sheetId="11" r:id="rId3"/>
    <sheet name="ЖБО " sheetId="10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1" l="1"/>
  <c r="C19" i="11"/>
  <c r="C21" i="11" s="1"/>
  <c r="B19" i="11"/>
  <c r="J18" i="11"/>
  <c r="D18" i="11"/>
  <c r="E18" i="11" s="1"/>
  <c r="J17" i="11"/>
  <c r="D17" i="11"/>
  <c r="E17" i="11" s="1"/>
  <c r="J16" i="11"/>
  <c r="E16" i="11"/>
  <c r="G12" i="11"/>
  <c r="G19" i="11" s="1"/>
  <c r="F12" i="11"/>
  <c r="H12" i="11" s="1"/>
  <c r="C12" i="11"/>
  <c r="B12" i="11"/>
  <c r="J11" i="11"/>
  <c r="E11" i="11"/>
  <c r="J10" i="11"/>
  <c r="E10" i="11"/>
  <c r="J9" i="11"/>
  <c r="E9" i="11"/>
  <c r="E12" i="11" s="1"/>
  <c r="J8" i="11"/>
  <c r="E8" i="11"/>
  <c r="E19" i="11" l="1"/>
  <c r="E21" i="11" s="1"/>
  <c r="B21" i="11"/>
  <c r="H19" i="11"/>
  <c r="H21" i="11"/>
  <c r="J12" i="11"/>
  <c r="I12" i="11"/>
  <c r="F21" i="11"/>
  <c r="E14" i="10"/>
  <c r="D14" i="10"/>
  <c r="E7" i="10"/>
  <c r="D7" i="10"/>
  <c r="J19" i="11" l="1"/>
  <c r="I19" i="11"/>
  <c r="I21" i="11" s="1"/>
  <c r="I22" i="11" s="1"/>
  <c r="E29" i="7"/>
  <c r="F17" i="7"/>
  <c r="E31" i="9" l="1"/>
  <c r="D31" i="9"/>
  <c r="G29" i="9"/>
  <c r="F29" i="9"/>
  <c r="G28" i="9"/>
  <c r="F28" i="9"/>
  <c r="F27" i="9"/>
  <c r="G26" i="9"/>
  <c r="F26" i="9"/>
  <c r="G25" i="9"/>
  <c r="F25" i="9"/>
  <c r="G24" i="9"/>
  <c r="F24" i="9"/>
  <c r="E23" i="9"/>
  <c r="D23" i="9"/>
  <c r="G21" i="9"/>
  <c r="F21" i="9"/>
  <c r="G20" i="9"/>
  <c r="F20" i="9"/>
  <c r="F19" i="9"/>
  <c r="F18" i="9"/>
  <c r="G17" i="9"/>
  <c r="F17" i="9"/>
  <c r="F16" i="9"/>
  <c r="G15" i="9"/>
  <c r="F15" i="9"/>
  <c r="G14" i="9"/>
  <c r="F14" i="9"/>
  <c r="G13" i="9"/>
  <c r="F13" i="9"/>
  <c r="G12" i="9"/>
  <c r="F12" i="9"/>
  <c r="F11" i="9"/>
  <c r="G10" i="9"/>
  <c r="F10" i="9"/>
  <c r="F8" i="9" s="1"/>
  <c r="G9" i="9"/>
  <c r="F9" i="9"/>
  <c r="E8" i="9"/>
  <c r="D8" i="9"/>
  <c r="G23" i="9" l="1"/>
  <c r="F31" i="9"/>
  <c r="F32" i="9" s="1"/>
  <c r="G31" i="9"/>
  <c r="G32" i="9" s="1"/>
  <c r="F23" i="9"/>
  <c r="G8" i="9"/>
  <c r="H23" i="7" l="1"/>
  <c r="H24" i="7"/>
  <c r="H25" i="7"/>
  <c r="H26" i="7"/>
  <c r="H27" i="7"/>
  <c r="H22" i="7"/>
  <c r="H19" i="7"/>
  <c r="H18" i="7"/>
  <c r="H17" i="7"/>
  <c r="H10" i="7"/>
  <c r="H11" i="7"/>
  <c r="H12" i="7"/>
  <c r="H13" i="7"/>
  <c r="H14" i="7"/>
  <c r="H15" i="7"/>
  <c r="H16" i="7"/>
  <c r="H9" i="7"/>
  <c r="H8" i="7"/>
  <c r="G21" i="7"/>
  <c r="G29" i="7" s="1"/>
  <c r="F23" i="7" l="1"/>
  <c r="F24" i="7"/>
  <c r="F25" i="7"/>
  <c r="F26" i="7"/>
  <c r="F27" i="7"/>
  <c r="F22" i="7"/>
  <c r="F19" i="7"/>
  <c r="F18" i="7"/>
  <c r="F16" i="7"/>
  <c r="F9" i="7"/>
  <c r="F10" i="7"/>
  <c r="F11" i="7"/>
  <c r="F12" i="7"/>
  <c r="F13" i="7"/>
  <c r="F14" i="7"/>
  <c r="F15" i="7"/>
  <c r="F8" i="7"/>
  <c r="D23" i="7"/>
  <c r="D24" i="7"/>
  <c r="D25" i="7"/>
  <c r="D26" i="7"/>
  <c r="D27" i="7"/>
  <c r="D22" i="7"/>
  <c r="D21" i="7" s="1"/>
  <c r="D19" i="7"/>
  <c r="D18" i="7"/>
  <c r="D16" i="7"/>
  <c r="D15" i="7"/>
  <c r="D10" i="7"/>
  <c r="D11" i="7"/>
  <c r="D12" i="7"/>
  <c r="D13" i="7"/>
  <c r="D14" i="7"/>
  <c r="D9" i="7"/>
  <c r="D8" i="7"/>
  <c r="D7" i="7" s="1"/>
  <c r="D29" i="7" l="1"/>
  <c r="C21" i="7"/>
  <c r="C29" i="7" s="1"/>
  <c r="D30" i="7" s="1"/>
  <c r="F7" i="7"/>
  <c r="H7" i="7" l="1"/>
  <c r="H21" i="7" l="1"/>
  <c r="H29" i="7" s="1"/>
  <c r="H30" i="7" s="1"/>
  <c r="F21" i="7"/>
  <c r="F29" i="7" s="1"/>
  <c r="F30" i="7" l="1"/>
</calcChain>
</file>

<file path=xl/sharedStrings.xml><?xml version="1.0" encoding="utf-8"?>
<sst xmlns="http://schemas.openxmlformats.org/spreadsheetml/2006/main" count="197" uniqueCount="100">
  <si>
    <t>№ п/п</t>
  </si>
  <si>
    <t>Наименование услуги &lt;*&gt;</t>
  </si>
  <si>
    <t>Примечание &lt;**&gt;</t>
  </si>
  <si>
    <t xml:space="preserve">Содержание помещений, входящих в состав  общего имущества: </t>
  </si>
  <si>
    <t>Раздел III, п. 23</t>
  </si>
  <si>
    <t>1.1.</t>
  </si>
  <si>
    <t>в том числе уборка лестничных клеток</t>
  </si>
  <si>
    <t>1.2.</t>
  </si>
  <si>
    <t>в том числе дератизация, дезинсекция, дезинфекция (мест общего пользования), очистка от мусора</t>
  </si>
  <si>
    <t xml:space="preserve">Обслуживание и очистка мусоропроводов, мусороприемных камер, а также работы по организации и содержанию мест (площадок) накопления твердых коммунальных отходов                  </t>
  </si>
  <si>
    <t>Раздел II, п. 14; Раздел III, п. 26 (1)</t>
  </si>
  <si>
    <t>Работы по организации и содержанию мест (площадок) накопления твердых коммунальных отходов (ТКО)</t>
  </si>
  <si>
    <t>Раздел III, п. 26 (1)</t>
  </si>
  <si>
    <t xml:space="preserve">Содержание земельного участка с элементами озеленения и благоустройства (придомовая территория), входящего в состав общего имущества </t>
  </si>
  <si>
    <t>Раздел III, п. 24, 25</t>
  </si>
  <si>
    <t xml:space="preserve">Подготовка многоквартирного дома к сезонной эксплуатации         </t>
  </si>
  <si>
    <t>Раздел I, раздел II, п.. 15, 18, 19, 20</t>
  </si>
  <si>
    <t>Обслуживание и устранение незначительных неисправностей, проведение технических осмотров   строительных конструкций, инженерного оборудования</t>
  </si>
  <si>
    <t>Раздел I, раздел II, п.. 15, 18, 19, 20, 21</t>
  </si>
  <si>
    <t>6.1.</t>
  </si>
  <si>
    <t>в том числе внутридомового газового оборудования</t>
  </si>
  <si>
    <t>раздел II, п. 21</t>
  </si>
  <si>
    <t>Услуги диспетчерского и аварийно-ремонтного обслуживания</t>
  </si>
  <si>
    <t>Раздел III, п. 28</t>
  </si>
  <si>
    <t>Услуги управления многоквартирным домом</t>
  </si>
  <si>
    <t xml:space="preserve">Текущий ремонт общего имущества </t>
  </si>
  <si>
    <t>Обслуживание дополнительного инженерного оборудования, устанавливается в зависимости от наличия в многоквартирном доме</t>
  </si>
  <si>
    <t>Обслуживание внутридомового инженерного оборудования</t>
  </si>
  <si>
    <t>Раздел II, п. 17, 18, 19</t>
  </si>
  <si>
    <t>11.1.</t>
  </si>
  <si>
    <t>Обслуживание узла коммерческого учета тепловой энергии, горячего водоснабжения (УКУТЭ)</t>
  </si>
  <si>
    <t>11.2.</t>
  </si>
  <si>
    <t>Обслуживание индивидуальных тепловых пунктов (ИТП)</t>
  </si>
  <si>
    <t>11.3.</t>
  </si>
  <si>
    <t>Обслуживание узлов учета водоснабжения</t>
  </si>
  <si>
    <t>11.4.</t>
  </si>
  <si>
    <t>Обслуживание системы видеонаблюдения</t>
  </si>
  <si>
    <t>11.5.</t>
  </si>
  <si>
    <t>Обслуживание насосных установок для повышения давления в инженерных системах</t>
  </si>
  <si>
    <t>11.6.</t>
  </si>
  <si>
    <t>Обслуживание узла учета электрической энергии</t>
  </si>
  <si>
    <t>Коммунальные ресурсы, потребляемые при использовании и содержании общего имущества в многоквартирном доме</t>
  </si>
  <si>
    <t>тариф * норматив</t>
  </si>
  <si>
    <t>Применяются нормативы потребления коммунальных ресурсов, установленные РЭК Свердловской области, тарифы ресурсоснабжающих организаций</t>
  </si>
  <si>
    <t>Итого:</t>
  </si>
  <si>
    <t>% роста</t>
  </si>
  <si>
    <t xml:space="preserve">Расчет подготовил:  Начальник отдела муниципального хозяйства администрации городского округа Заречный </t>
  </si>
  <si>
    <t>д. Курманка</t>
  </si>
  <si>
    <t>мкр. Муранитный</t>
  </si>
  <si>
    <t>с.Мезенское</t>
  </si>
  <si>
    <t>Мерзляков А.С.</t>
  </si>
  <si>
    <t>2020г.</t>
  </si>
  <si>
    <t xml:space="preserve">2021г. </t>
  </si>
  <si>
    <t>Работы по обеспечению вывоза, в том числе откачке, жидких бытовых отходов</t>
  </si>
  <si>
    <t>Муранитный</t>
  </si>
  <si>
    <t>Мезенское</t>
  </si>
  <si>
    <t xml:space="preserve">Стоимость на 1 кв. м. общей площади в месяц, руб. с 01.01.2020 по 31.12.2020 </t>
  </si>
  <si>
    <t>Тариф с учетом инфляции 4,0%</t>
  </si>
  <si>
    <t>г. Заречный</t>
  </si>
  <si>
    <t>г. Заречный (общежития)</t>
  </si>
  <si>
    <t xml:space="preserve">Содержание и обслуживание   лифтового оборудования          </t>
  </si>
  <si>
    <t>Раздел II, п. 22</t>
  </si>
  <si>
    <t>8.1.</t>
  </si>
  <si>
    <t>в том числе грузопассажирского лифтового оборудования</t>
  </si>
  <si>
    <t>Стоимость на 1 кв. м общей площади в месяц, руб.
с 01.04.2021г. 
по 31.12.2021г.</t>
  </si>
  <si>
    <t>Стоимость на 1 кв. м общей площади в месяц, руб.
с 01.04.2021г. 
по 31.03.2022г.</t>
  </si>
  <si>
    <t>Стоимость на 1 кв. м. общей площади в месяц, руб. с 01.01.2020 по 31.03.2021</t>
  </si>
  <si>
    <t>Стоимость на 1 кв. м. общей площади в месяц, руб. с 01.04.2021 по 31.03.2022</t>
  </si>
  <si>
    <t>Экономически обоснованный тариф с учетом инфляции 4,0%</t>
  </si>
  <si>
    <t>Расчет по обеспечению вывоза, в том числе откачке, жидких бытовых отходов, с 01.04.2021 по 31.03.2022 год</t>
  </si>
  <si>
    <t>Стоимость на 1 кв. м общей площади в месяц, руб.
с 01.01.2020г. 
по 31.03.2021г.</t>
  </si>
  <si>
    <t>Размер платы за содержание жилья с 01.04.2021 по 31.03.2022. г.Заречный Индексация 4%</t>
  </si>
  <si>
    <t>СВОД размера платы за содержание жилья с 01.04.2021 по 31.03.2022г.  Сельская территории</t>
  </si>
  <si>
    <t>Расчет размера выпадающих доходов за вывоз сточных вод на 1м2 общей площади исходя из нормы фактического вывоза сточных вод  за 2, 3, 4 квартал 2021 года</t>
  </si>
  <si>
    <t>Адрес абонентов пользующихся услугой "содержание жилья"</t>
  </si>
  <si>
    <t>Общая площадь, м2</t>
  </si>
  <si>
    <t>Кол-во польз. услугой, чел.</t>
  </si>
  <si>
    <t>Стоимость вывоза ЖБО* руб./м2</t>
  </si>
  <si>
    <t>Начислено руб./ мес (гр 2*4)</t>
  </si>
  <si>
    <t>Фактически вывозится ЖБО в среднем за месяц, м3</t>
  </si>
  <si>
    <t>Итого стоимость за 1 куб. м.**</t>
  </si>
  <si>
    <t xml:space="preserve">Затраты руб./ мес </t>
  </si>
  <si>
    <t>Выпадающий доход руб./мес           (гр 8-5)</t>
  </si>
  <si>
    <t>Экономически обоснованный тариф на 1 кв.м.        (гр 8/2)</t>
  </si>
  <si>
    <t>ул. Новая, 19</t>
  </si>
  <si>
    <t>ул. Новая, 20</t>
  </si>
  <si>
    <t>ул. Строителей, 9</t>
  </si>
  <si>
    <t>ул. Строителей, 23</t>
  </si>
  <si>
    <t>ИТОГО:</t>
  </si>
  <si>
    <t>мкрн. Муранитный</t>
  </si>
  <si>
    <t>ул. 50 лет ВЛКСМ, 8</t>
  </si>
  <si>
    <t>ул. 50 лет ВЛКСМ, 10</t>
  </si>
  <si>
    <t>ул. 50 лет ВЛКСМ, 13</t>
  </si>
  <si>
    <t>ВСЕГО:</t>
  </si>
  <si>
    <t>Итого убыток от разницы тарифа и фактических расходов за 2, 3, 4 квартал 2021 году:</t>
  </si>
  <si>
    <t>* - Тариф для населения</t>
  </si>
  <si>
    <t>**- Тариф утвержден Постановлением администрации городского округа Заречный от 02.10.2020 № 755-П "Об утверждении тарифов на услуги,</t>
  </si>
  <si>
    <t>оказываемые Муниципальным унитарным предприятием городского округа Заречный "Единый город".</t>
  </si>
  <si>
    <t xml:space="preserve">Начальник отдела муниципального хозяйства администрации городского округа Заречный </t>
  </si>
  <si>
    <t>А.С.Мерзляков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</si>
</sst>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39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Liberation Serif;Times New Roma"/>
      <family val="1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1" fillId="0" borderId="0" applyFill="0" applyAlignment="0" applyProtection="0">
      <alignment horizontal="left" vertical="center" wrapText="1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" fillId="0" borderId="0"/>
    <xf numFmtId="0" fontId="30" fillId="0" borderId="0"/>
  </cellStyleXfs>
  <cellXfs count="179">
    <xf numFmtId="0" fontId="0" fillId="0" borderId="0" xfId="0"/>
    <xf numFmtId="0" fontId="6" fillId="0" borderId="0" xfId="2" applyAlignment="1">
      <alignment horizontal="center"/>
    </xf>
    <xf numFmtId="0" fontId="6" fillId="0" borderId="0" xfId="2"/>
    <xf numFmtId="0" fontId="3" fillId="0" borderId="0" xfId="2" applyFont="1"/>
    <xf numFmtId="0" fontId="7" fillId="0" borderId="0" xfId="2" applyFont="1"/>
    <xf numFmtId="0" fontId="8" fillId="0" borderId="0" xfId="2" applyFont="1" applyAlignment="1">
      <alignment horizontal="left" vertical="center"/>
    </xf>
    <xf numFmtId="0" fontId="13" fillId="0" borderId="4" xfId="3" applyFont="1" applyBorder="1" applyAlignment="1" applyProtection="1">
      <alignment horizontal="center" vertical="center" wrapText="1"/>
    </xf>
    <xf numFmtId="0" fontId="5" fillId="0" borderId="9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 wrapText="1"/>
    </xf>
    <xf numFmtId="4" fontId="4" fillId="0" borderId="4" xfId="2" applyNumberFormat="1" applyFont="1" applyFill="1" applyBorder="1" applyAlignment="1">
      <alignment horizontal="center" vertical="center"/>
    </xf>
    <xf numFmtId="4" fontId="14" fillId="0" borderId="4" xfId="2" applyNumberFormat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left" vertical="center" wrapText="1"/>
    </xf>
    <xf numFmtId="4" fontId="16" fillId="0" borderId="4" xfId="2" applyNumberFormat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 wrapText="1"/>
    </xf>
    <xf numFmtId="2" fontId="16" fillId="0" borderId="4" xfId="2" applyNumberFormat="1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18" fillId="2" borderId="4" xfId="2" applyFont="1" applyFill="1" applyBorder="1" applyAlignment="1">
      <alignment horizontal="left" vertical="center"/>
    </xf>
    <xf numFmtId="164" fontId="20" fillId="2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11" fillId="0" borderId="3" xfId="3" applyFont="1" applyBorder="1" applyAlignment="1" applyProtection="1">
      <alignment horizontal="center" vertical="center" wrapText="1"/>
    </xf>
    <xf numFmtId="0" fontId="11" fillId="0" borderId="4" xfId="3" applyFont="1" applyBorder="1" applyAlignment="1" applyProtection="1">
      <alignment horizontal="center" vertical="center" wrapText="1"/>
    </xf>
    <xf numFmtId="0" fontId="17" fillId="0" borderId="5" xfId="2" applyFont="1" applyFill="1" applyBorder="1" applyAlignment="1">
      <alignment horizontal="left" vertical="center"/>
    </xf>
    <xf numFmtId="0" fontId="11" fillId="0" borderId="3" xfId="3" applyFont="1" applyBorder="1" applyAlignment="1" applyProtection="1">
      <alignment horizontal="center" vertical="center" wrapText="1"/>
    </xf>
    <xf numFmtId="0" fontId="11" fillId="2" borderId="4" xfId="3" applyFont="1" applyFill="1" applyBorder="1" applyAlignment="1" applyProtection="1">
      <alignment horizontal="center" vertical="center" wrapText="1"/>
    </xf>
    <xf numFmtId="0" fontId="13" fillId="2" borderId="8" xfId="3" applyFont="1" applyFill="1" applyBorder="1" applyAlignment="1" applyProtection="1">
      <alignment horizontal="center" vertical="center" wrapText="1"/>
    </xf>
    <xf numFmtId="4" fontId="4" fillId="2" borderId="4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left" vertical="center"/>
    </xf>
    <xf numFmtId="164" fontId="14" fillId="2" borderId="4" xfId="2" applyNumberFormat="1" applyFont="1" applyFill="1" applyBorder="1" applyAlignment="1">
      <alignment horizontal="center" vertical="center"/>
    </xf>
    <xf numFmtId="164" fontId="14" fillId="2" borderId="0" xfId="2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4" fontId="14" fillId="2" borderId="4" xfId="2" applyNumberFormat="1" applyFont="1" applyFill="1" applyBorder="1" applyAlignment="1">
      <alignment horizontal="center" vertical="center"/>
    </xf>
    <xf numFmtId="0" fontId="22" fillId="0" borderId="0" xfId="0" applyFont="1"/>
    <xf numFmtId="0" fontId="25" fillId="0" borderId="0" xfId="4"/>
    <xf numFmtId="0" fontId="22" fillId="0" borderId="1" xfId="4" applyFont="1" applyBorder="1" applyAlignment="1">
      <alignment wrapText="1"/>
    </xf>
    <xf numFmtId="0" fontId="23" fillId="0" borderId="1" xfId="4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4" fillId="3" borderId="1" xfId="4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20" fillId="3" borderId="0" xfId="2" applyNumberFormat="1" applyFont="1" applyFill="1" applyBorder="1" applyAlignment="1">
      <alignment horizontal="center" vertical="center"/>
    </xf>
    <xf numFmtId="0" fontId="21" fillId="3" borderId="0" xfId="1" applyFont="1" applyFill="1" applyBorder="1" applyAlignment="1" applyProtection="1">
      <alignment vertical="center" wrapText="1"/>
    </xf>
    <xf numFmtId="164" fontId="4" fillId="3" borderId="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/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4" fillId="0" borderId="1" xfId="4" applyFont="1" applyBorder="1" applyAlignment="1">
      <alignment horizontal="center" wrapText="1"/>
    </xf>
    <xf numFmtId="0" fontId="22" fillId="0" borderId="1" xfId="4" applyFont="1" applyBorder="1" applyAlignment="1">
      <alignment horizontal="center" wrapText="1"/>
    </xf>
    <xf numFmtId="0" fontId="24" fillId="0" borderId="1" xfId="4" applyFont="1" applyBorder="1" applyAlignment="1">
      <alignment horizontal="center" vertical="center" wrapText="1"/>
    </xf>
    <xf numFmtId="0" fontId="11" fillId="4" borderId="4" xfId="3" applyFont="1" applyFill="1" applyBorder="1" applyAlignment="1" applyProtection="1">
      <alignment horizontal="center" vertical="center" wrapText="1"/>
    </xf>
    <xf numFmtId="0" fontId="13" fillId="4" borderId="4" xfId="3" applyFont="1" applyFill="1" applyBorder="1" applyAlignment="1" applyProtection="1">
      <alignment horizontal="center" vertical="center" wrapText="1"/>
    </xf>
    <xf numFmtId="4" fontId="14" fillId="4" borderId="4" xfId="0" applyNumberFormat="1" applyFont="1" applyFill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9" fontId="14" fillId="4" borderId="4" xfId="0" applyNumberFormat="1" applyFont="1" applyFill="1" applyBorder="1" applyAlignment="1">
      <alignment horizontal="center" vertical="center"/>
    </xf>
    <xf numFmtId="0" fontId="30" fillId="0" borderId="0" xfId="6"/>
    <xf numFmtId="0" fontId="31" fillId="0" borderId="0" xfId="6" applyFont="1"/>
    <xf numFmtId="0" fontId="32" fillId="0" borderId="0" xfId="6" applyFont="1" applyBorder="1" applyAlignment="1">
      <alignment horizontal="center" wrapText="1"/>
    </xf>
    <xf numFmtId="0" fontId="33" fillId="0" borderId="0" xfId="6" applyFont="1" applyBorder="1" applyAlignment="1">
      <alignment horizontal="center" wrapText="1"/>
    </xf>
    <xf numFmtId="0" fontId="34" fillId="0" borderId="0" xfId="6" applyFont="1" applyBorder="1" applyAlignment="1">
      <alignment horizontal="center" wrapText="1"/>
    </xf>
    <xf numFmtId="0" fontId="31" fillId="0" borderId="0" xfId="6" applyFont="1" applyAlignment="1"/>
    <xf numFmtId="0" fontId="31" fillId="0" borderId="0" xfId="6" applyFont="1" applyBorder="1"/>
    <xf numFmtId="0" fontId="35" fillId="0" borderId="13" xfId="6" applyFont="1" applyBorder="1" applyAlignment="1">
      <alignment wrapText="1"/>
    </xf>
    <xf numFmtId="0" fontId="31" fillId="0" borderId="14" xfId="6" applyFont="1" applyBorder="1" applyAlignment="1">
      <alignment horizontal="center" vertical="center" wrapText="1"/>
    </xf>
    <xf numFmtId="0" fontId="31" fillId="0" borderId="14" xfId="6" applyFont="1" applyFill="1" applyBorder="1" applyAlignment="1">
      <alignment horizontal="center" vertical="center" wrapText="1"/>
    </xf>
    <xf numFmtId="4" fontId="31" fillId="0" borderId="14" xfId="6" applyNumberFormat="1" applyFont="1" applyFill="1" applyBorder="1" applyAlignment="1">
      <alignment horizontal="center" vertical="center" wrapText="1"/>
    </xf>
    <xf numFmtId="0" fontId="31" fillId="0" borderId="14" xfId="6" applyFont="1" applyBorder="1" applyAlignment="1">
      <alignment horizontal="center" wrapText="1"/>
    </xf>
    <xf numFmtId="0" fontId="31" fillId="0" borderId="14" xfId="6" applyFont="1" applyBorder="1" applyAlignment="1"/>
    <xf numFmtId="2" fontId="31" fillId="0" borderId="14" xfId="6" applyNumberFormat="1" applyFont="1" applyBorder="1" applyAlignment="1">
      <alignment horizontal="center"/>
    </xf>
    <xf numFmtId="0" fontId="31" fillId="0" borderId="14" xfId="6" applyFont="1" applyBorder="1" applyAlignment="1">
      <alignment horizontal="center"/>
    </xf>
    <xf numFmtId="2" fontId="31" fillId="5" borderId="14" xfId="6" applyNumberFormat="1" applyFont="1" applyFill="1" applyBorder="1" applyAlignment="1">
      <alignment horizontal="center" wrapText="1"/>
    </xf>
    <xf numFmtId="4" fontId="31" fillId="0" borderId="14" xfId="6" applyNumberFormat="1" applyFont="1" applyBorder="1" applyAlignment="1">
      <alignment horizontal="center"/>
    </xf>
    <xf numFmtId="2" fontId="31" fillId="0" borderId="14" xfId="6" applyNumberFormat="1" applyFont="1" applyBorder="1"/>
    <xf numFmtId="4" fontId="31" fillId="0" borderId="14" xfId="6" applyNumberFormat="1" applyFont="1" applyBorder="1"/>
    <xf numFmtId="0" fontId="31" fillId="0" borderId="14" xfId="6" applyFont="1" applyBorder="1" applyAlignment="1">
      <alignment horizontal="left"/>
    </xf>
    <xf numFmtId="165" fontId="31" fillId="0" borderId="14" xfId="6" applyNumberFormat="1" applyFont="1" applyBorder="1" applyAlignment="1">
      <alignment horizontal="left"/>
    </xf>
    <xf numFmtId="0" fontId="33" fillId="0" borderId="14" xfId="6" applyFont="1" applyBorder="1" applyAlignment="1">
      <alignment horizontal="left" vertical="center"/>
    </xf>
    <xf numFmtId="0" fontId="33" fillId="0" borderId="14" xfId="6" applyFont="1" applyBorder="1" applyAlignment="1">
      <alignment horizontal="center" vertical="center"/>
    </xf>
    <xf numFmtId="0" fontId="33" fillId="0" borderId="14" xfId="6" applyFont="1" applyBorder="1" applyAlignment="1">
      <alignment horizontal="center" vertical="center" wrapText="1"/>
    </xf>
    <xf numFmtId="4" fontId="33" fillId="0" borderId="14" xfId="6" applyNumberFormat="1" applyFont="1" applyBorder="1" applyAlignment="1">
      <alignment horizontal="center" vertical="center"/>
    </xf>
    <xf numFmtId="4" fontId="33" fillId="0" borderId="14" xfId="6" applyNumberFormat="1" applyFont="1" applyBorder="1" applyAlignment="1">
      <alignment vertical="center"/>
    </xf>
    <xf numFmtId="0" fontId="33" fillId="0" borderId="0" xfId="6" applyFont="1" applyBorder="1" applyAlignment="1">
      <alignment horizontal="left"/>
    </xf>
    <xf numFmtId="0" fontId="33" fillId="0" borderId="0" xfId="6" applyFont="1" applyBorder="1" applyAlignment="1">
      <alignment horizontal="center"/>
    </xf>
    <xf numFmtId="2" fontId="33" fillId="0" borderId="0" xfId="6" applyNumberFormat="1" applyFont="1" applyBorder="1" applyAlignment="1">
      <alignment horizontal="center"/>
    </xf>
    <xf numFmtId="0" fontId="33" fillId="0" borderId="0" xfId="6" applyFont="1" applyBorder="1"/>
    <xf numFmtId="4" fontId="33" fillId="0" borderId="0" xfId="6" applyNumberFormat="1" applyFont="1" applyBorder="1"/>
    <xf numFmtId="0" fontId="31" fillId="0" borderId="15" xfId="6" applyFont="1" applyBorder="1" applyAlignment="1">
      <alignment horizontal="center" vertical="center" wrapText="1"/>
    </xf>
    <xf numFmtId="0" fontId="31" fillId="0" borderId="14" xfId="6" applyFont="1" applyFill="1" applyBorder="1" applyAlignment="1">
      <alignment horizontal="center" wrapText="1"/>
    </xf>
    <xf numFmtId="0" fontId="31" fillId="0" borderId="15" xfId="6" applyFont="1" applyFill="1" applyBorder="1" applyAlignment="1">
      <alignment horizontal="center" wrapText="1"/>
    </xf>
    <xf numFmtId="0" fontId="31" fillId="0" borderId="14" xfId="6" applyNumberFormat="1" applyFont="1" applyFill="1" applyBorder="1" applyAlignment="1">
      <alignment horizontal="center" vertical="center"/>
    </xf>
    <xf numFmtId="4" fontId="31" fillId="0" borderId="14" xfId="6" applyNumberFormat="1" applyFont="1" applyBorder="1" applyAlignment="1">
      <alignment horizontal="center" wrapText="1"/>
    </xf>
    <xf numFmtId="4" fontId="31" fillId="0" borderId="15" xfId="6" applyNumberFormat="1" applyFont="1" applyBorder="1"/>
    <xf numFmtId="0" fontId="31" fillId="0" borderId="16" xfId="6" applyNumberFormat="1" applyFont="1" applyFill="1" applyBorder="1" applyAlignment="1">
      <alignment horizontal="center" vertical="center"/>
    </xf>
    <xf numFmtId="0" fontId="31" fillId="0" borderId="17" xfId="6" applyFont="1" applyBorder="1" applyAlignment="1"/>
    <xf numFmtId="0" fontId="31" fillId="0" borderId="17" xfId="6" applyNumberFormat="1" applyFont="1" applyFill="1" applyBorder="1" applyAlignment="1">
      <alignment horizontal="center" vertical="center"/>
    </xf>
    <xf numFmtId="0" fontId="31" fillId="0" borderId="17" xfId="6" applyFont="1" applyBorder="1" applyAlignment="1">
      <alignment horizontal="center" wrapText="1"/>
    </xf>
    <xf numFmtId="4" fontId="31" fillId="0" borderId="17" xfId="6" applyNumberFormat="1" applyFont="1" applyBorder="1" applyAlignment="1">
      <alignment horizontal="center" wrapText="1"/>
    </xf>
    <xf numFmtId="2" fontId="31" fillId="0" borderId="17" xfId="6" applyNumberFormat="1" applyFont="1" applyBorder="1"/>
    <xf numFmtId="4" fontId="31" fillId="0" borderId="17" xfId="6" applyNumberFormat="1" applyFont="1" applyBorder="1"/>
    <xf numFmtId="4" fontId="31" fillId="0" borderId="18" xfId="6" applyNumberFormat="1" applyFont="1" applyBorder="1"/>
    <xf numFmtId="2" fontId="33" fillId="0" borderId="14" xfId="6" applyNumberFormat="1" applyFont="1" applyBorder="1" applyAlignment="1">
      <alignment horizontal="center" vertical="center"/>
    </xf>
    <xf numFmtId="0" fontId="33" fillId="0" borderId="14" xfId="6" applyFont="1" applyBorder="1" applyAlignment="1">
      <alignment horizontal="left"/>
    </xf>
    <xf numFmtId="0" fontId="33" fillId="0" borderId="14" xfId="6" applyFont="1" applyBorder="1" applyAlignment="1">
      <alignment horizontal="center"/>
    </xf>
    <xf numFmtId="4" fontId="33" fillId="0" borderId="14" xfId="6" applyNumberFormat="1" applyFont="1" applyBorder="1" applyAlignment="1">
      <alignment horizontal="center"/>
    </xf>
    <xf numFmtId="2" fontId="33" fillId="0" borderId="14" xfId="6" applyNumberFormat="1" applyFont="1" applyBorder="1" applyAlignment="1">
      <alignment horizontal="center"/>
    </xf>
    <xf numFmtId="0" fontId="33" fillId="0" borderId="14" xfId="6" applyFont="1" applyBorder="1"/>
    <xf numFmtId="4" fontId="33" fillId="0" borderId="15" xfId="6" applyNumberFormat="1" applyFont="1" applyBorder="1"/>
    <xf numFmtId="4" fontId="33" fillId="0" borderId="14" xfId="6" applyNumberFormat="1" applyFont="1" applyBorder="1"/>
    <xf numFmtId="0" fontId="31" fillId="0" borderId="15" xfId="6" applyFont="1" applyBorder="1"/>
    <xf numFmtId="4" fontId="31" fillId="0" borderId="0" xfId="6" applyNumberFormat="1" applyFont="1"/>
    <xf numFmtId="0" fontId="31" fillId="0" borderId="0" xfId="6" applyFont="1" applyAlignment="1">
      <alignment wrapText="1"/>
    </xf>
    <xf numFmtId="4" fontId="31" fillId="0" borderId="0" xfId="6" applyNumberFormat="1" applyFont="1" applyAlignment="1"/>
    <xf numFmtId="0" fontId="36" fillId="0" borderId="0" xfId="6" applyFont="1"/>
    <xf numFmtId="4" fontId="33" fillId="0" borderId="0" xfId="6" applyNumberFormat="1" applyFont="1"/>
    <xf numFmtId="0" fontId="33" fillId="0" borderId="0" xfId="6" applyFont="1" applyAlignment="1">
      <alignment horizontal="left"/>
    </xf>
    <xf numFmtId="0" fontId="33" fillId="0" borderId="0" xfId="6" applyFont="1"/>
    <xf numFmtId="0" fontId="38" fillId="0" borderId="0" xfId="6" applyFont="1"/>
    <xf numFmtId="4" fontId="30" fillId="0" borderId="0" xfId="6" applyNumberFormat="1"/>
    <xf numFmtId="0" fontId="5" fillId="0" borderId="3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21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2" xfId="3" applyFont="1" applyBorder="1" applyAlignment="1" applyProtection="1">
      <alignment horizontal="center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7" xfId="3" applyFont="1" applyBorder="1" applyAlignment="1" applyProtection="1">
      <alignment horizontal="center" vertical="center"/>
    </xf>
    <xf numFmtId="0" fontId="12" fillId="0" borderId="2" xfId="3" applyFont="1" applyBorder="1" applyAlignment="1" applyProtection="1">
      <alignment horizontal="center" vertical="center"/>
    </xf>
    <xf numFmtId="0" fontId="12" fillId="0" borderId="6" xfId="3" applyFont="1" applyBorder="1" applyAlignment="1" applyProtection="1">
      <alignment horizontal="center" vertical="center"/>
    </xf>
    <xf numFmtId="0" fontId="12" fillId="0" borderId="7" xfId="3" applyFont="1" applyBorder="1" applyAlignment="1" applyProtection="1">
      <alignment horizontal="center" vertical="center"/>
    </xf>
    <xf numFmtId="0" fontId="11" fillId="4" borderId="3" xfId="3" applyFont="1" applyFill="1" applyBorder="1" applyAlignment="1" applyProtection="1">
      <alignment horizontal="center" vertical="center" wrapText="1"/>
    </xf>
    <xf numFmtId="0" fontId="11" fillId="4" borderId="4" xfId="3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3" xfId="3" applyFont="1" applyBorder="1" applyAlignment="1" applyProtection="1">
      <alignment horizontal="center" vertical="center" wrapText="1"/>
    </xf>
    <xf numFmtId="0" fontId="11" fillId="0" borderId="4" xfId="3" applyFont="1" applyBorder="1" applyAlignment="1" applyProtection="1">
      <alignment horizontal="center" vertical="center" wrapText="1"/>
    </xf>
    <xf numFmtId="0" fontId="29" fillId="0" borderId="0" xfId="5" applyFont="1" applyBorder="1" applyAlignment="1">
      <alignment horizontal="center"/>
    </xf>
    <xf numFmtId="0" fontId="32" fillId="0" borderId="0" xfId="6" applyFont="1" applyBorder="1" applyAlignment="1">
      <alignment horizontal="center" wrapText="1"/>
    </xf>
    <xf numFmtId="165" fontId="33" fillId="0" borderId="14" xfId="6" applyNumberFormat="1" applyFont="1" applyBorder="1" applyAlignment="1">
      <alignment horizontal="left"/>
    </xf>
    <xf numFmtId="0" fontId="37" fillId="0" borderId="0" xfId="6" applyFont="1" applyAlignment="1">
      <alignment horizontal="center" vertical="center" wrapText="1"/>
    </xf>
    <xf numFmtId="0" fontId="38" fillId="0" borderId="0" xfId="6" applyFont="1" applyAlignment="1">
      <alignment horizontal="center" vertical="center"/>
    </xf>
    <xf numFmtId="0" fontId="21" fillId="3" borderId="0" xfId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wrapText="1"/>
    </xf>
    <xf numFmtId="0" fontId="24" fillId="0" borderId="1" xfId="4" applyFont="1" applyBorder="1" applyAlignment="1">
      <alignment horizontal="center" wrapText="1"/>
    </xf>
    <xf numFmtId="0" fontId="22" fillId="0" borderId="1" xfId="4" applyFont="1" applyBorder="1" applyAlignment="1">
      <alignment horizontal="center" wrapText="1"/>
    </xf>
    <xf numFmtId="0" fontId="23" fillId="0" borderId="11" xfId="4" applyFont="1" applyBorder="1" applyAlignment="1">
      <alignment horizontal="center" vertical="center" wrapText="1"/>
    </xf>
    <xf numFmtId="0" fontId="23" fillId="0" borderId="12" xfId="4" applyFont="1" applyBorder="1" applyAlignment="1">
      <alignment horizontal="center" vertical="center" wrapText="1"/>
    </xf>
    <xf numFmtId="0" fontId="23" fillId="0" borderId="10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</cellXfs>
  <cellStyles count="7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4" xr:uid="{00000000-0005-0000-0000-000004000000}"/>
    <cellStyle name="Обычный 5" xfId="6" xr:uid="{00000000-0005-0000-0000-000005000000}"/>
    <cellStyle name="Обычный_Калькуляция Т 150,ЭО 2621,ЮМЗ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workbookViewId="0">
      <selection activeCell="D18" sqref="D18"/>
    </sheetView>
  </sheetViews>
  <sheetFormatPr defaultRowHeight="12.75" outlineLevelRow="1"/>
  <cols>
    <col min="1" max="1" width="4.85546875" style="1" customWidth="1"/>
    <col min="2" max="2" width="50.85546875" style="2" customWidth="1"/>
    <col min="3" max="3" width="13.28515625" style="2" customWidth="1"/>
    <col min="4" max="8" width="13.28515625" style="4" customWidth="1"/>
    <col min="9" max="9" width="20" style="2" customWidth="1"/>
    <col min="10" max="241" width="9.140625" style="2"/>
    <col min="242" max="242" width="4.85546875" style="2" customWidth="1"/>
    <col min="243" max="243" width="50.85546875" style="2" customWidth="1"/>
    <col min="244" max="253" width="13.28515625" style="2" customWidth="1"/>
    <col min="254" max="254" width="20" style="2" customWidth="1"/>
    <col min="255" max="257" width="5.5703125" style="2" customWidth="1"/>
    <col min="258" max="497" width="9.140625" style="2"/>
    <col min="498" max="498" width="4.85546875" style="2" customWidth="1"/>
    <col min="499" max="499" width="50.85546875" style="2" customWidth="1"/>
    <col min="500" max="509" width="13.28515625" style="2" customWidth="1"/>
    <col min="510" max="510" width="20" style="2" customWidth="1"/>
    <col min="511" max="513" width="5.5703125" style="2" customWidth="1"/>
    <col min="514" max="753" width="9.140625" style="2"/>
    <col min="754" max="754" width="4.85546875" style="2" customWidth="1"/>
    <col min="755" max="755" width="50.85546875" style="2" customWidth="1"/>
    <col min="756" max="765" width="13.28515625" style="2" customWidth="1"/>
    <col min="766" max="766" width="20" style="2" customWidth="1"/>
    <col min="767" max="769" width="5.5703125" style="2" customWidth="1"/>
    <col min="770" max="1009" width="9.140625" style="2"/>
    <col min="1010" max="1010" width="4.85546875" style="2" customWidth="1"/>
    <col min="1011" max="1011" width="50.85546875" style="2" customWidth="1"/>
    <col min="1012" max="1021" width="13.28515625" style="2" customWidth="1"/>
    <col min="1022" max="1022" width="20" style="2" customWidth="1"/>
    <col min="1023" max="1025" width="5.5703125" style="2" customWidth="1"/>
    <col min="1026" max="1265" width="9.140625" style="2"/>
    <col min="1266" max="1266" width="4.85546875" style="2" customWidth="1"/>
    <col min="1267" max="1267" width="50.85546875" style="2" customWidth="1"/>
    <col min="1268" max="1277" width="13.28515625" style="2" customWidth="1"/>
    <col min="1278" max="1278" width="20" style="2" customWidth="1"/>
    <col min="1279" max="1281" width="5.5703125" style="2" customWidth="1"/>
    <col min="1282" max="1521" width="9.140625" style="2"/>
    <col min="1522" max="1522" width="4.85546875" style="2" customWidth="1"/>
    <col min="1523" max="1523" width="50.85546875" style="2" customWidth="1"/>
    <col min="1524" max="1533" width="13.28515625" style="2" customWidth="1"/>
    <col min="1534" max="1534" width="20" style="2" customWidth="1"/>
    <col min="1535" max="1537" width="5.5703125" style="2" customWidth="1"/>
    <col min="1538" max="1777" width="9.140625" style="2"/>
    <col min="1778" max="1778" width="4.85546875" style="2" customWidth="1"/>
    <col min="1779" max="1779" width="50.85546875" style="2" customWidth="1"/>
    <col min="1780" max="1789" width="13.28515625" style="2" customWidth="1"/>
    <col min="1790" max="1790" width="20" style="2" customWidth="1"/>
    <col min="1791" max="1793" width="5.5703125" style="2" customWidth="1"/>
    <col min="1794" max="2033" width="9.140625" style="2"/>
    <col min="2034" max="2034" width="4.85546875" style="2" customWidth="1"/>
    <col min="2035" max="2035" width="50.85546875" style="2" customWidth="1"/>
    <col min="2036" max="2045" width="13.28515625" style="2" customWidth="1"/>
    <col min="2046" max="2046" width="20" style="2" customWidth="1"/>
    <col min="2047" max="2049" width="5.5703125" style="2" customWidth="1"/>
    <col min="2050" max="2289" width="9.140625" style="2"/>
    <col min="2290" max="2290" width="4.85546875" style="2" customWidth="1"/>
    <col min="2291" max="2291" width="50.85546875" style="2" customWidth="1"/>
    <col min="2292" max="2301" width="13.28515625" style="2" customWidth="1"/>
    <col min="2302" max="2302" width="20" style="2" customWidth="1"/>
    <col min="2303" max="2305" width="5.5703125" style="2" customWidth="1"/>
    <col min="2306" max="2545" width="9.140625" style="2"/>
    <col min="2546" max="2546" width="4.85546875" style="2" customWidth="1"/>
    <col min="2547" max="2547" width="50.85546875" style="2" customWidth="1"/>
    <col min="2548" max="2557" width="13.28515625" style="2" customWidth="1"/>
    <col min="2558" max="2558" width="20" style="2" customWidth="1"/>
    <col min="2559" max="2561" width="5.5703125" style="2" customWidth="1"/>
    <col min="2562" max="2801" width="9.140625" style="2"/>
    <col min="2802" max="2802" width="4.85546875" style="2" customWidth="1"/>
    <col min="2803" max="2803" width="50.85546875" style="2" customWidth="1"/>
    <col min="2804" max="2813" width="13.28515625" style="2" customWidth="1"/>
    <col min="2814" max="2814" width="20" style="2" customWidth="1"/>
    <col min="2815" max="2817" width="5.5703125" style="2" customWidth="1"/>
    <col min="2818" max="3057" width="9.140625" style="2"/>
    <col min="3058" max="3058" width="4.85546875" style="2" customWidth="1"/>
    <col min="3059" max="3059" width="50.85546875" style="2" customWidth="1"/>
    <col min="3060" max="3069" width="13.28515625" style="2" customWidth="1"/>
    <col min="3070" max="3070" width="20" style="2" customWidth="1"/>
    <col min="3071" max="3073" width="5.5703125" style="2" customWidth="1"/>
    <col min="3074" max="3313" width="9.140625" style="2"/>
    <col min="3314" max="3314" width="4.85546875" style="2" customWidth="1"/>
    <col min="3315" max="3315" width="50.85546875" style="2" customWidth="1"/>
    <col min="3316" max="3325" width="13.28515625" style="2" customWidth="1"/>
    <col min="3326" max="3326" width="20" style="2" customWidth="1"/>
    <col min="3327" max="3329" width="5.5703125" style="2" customWidth="1"/>
    <col min="3330" max="3569" width="9.140625" style="2"/>
    <col min="3570" max="3570" width="4.85546875" style="2" customWidth="1"/>
    <col min="3571" max="3571" width="50.85546875" style="2" customWidth="1"/>
    <col min="3572" max="3581" width="13.28515625" style="2" customWidth="1"/>
    <col min="3582" max="3582" width="20" style="2" customWidth="1"/>
    <col min="3583" max="3585" width="5.5703125" style="2" customWidth="1"/>
    <col min="3586" max="3825" width="9.140625" style="2"/>
    <col min="3826" max="3826" width="4.85546875" style="2" customWidth="1"/>
    <col min="3827" max="3827" width="50.85546875" style="2" customWidth="1"/>
    <col min="3828" max="3837" width="13.28515625" style="2" customWidth="1"/>
    <col min="3838" max="3838" width="20" style="2" customWidth="1"/>
    <col min="3839" max="3841" width="5.5703125" style="2" customWidth="1"/>
    <col min="3842" max="4081" width="9.140625" style="2"/>
    <col min="4082" max="4082" width="4.85546875" style="2" customWidth="1"/>
    <col min="4083" max="4083" width="50.85546875" style="2" customWidth="1"/>
    <col min="4084" max="4093" width="13.28515625" style="2" customWidth="1"/>
    <col min="4094" max="4094" width="20" style="2" customWidth="1"/>
    <col min="4095" max="4097" width="5.5703125" style="2" customWidth="1"/>
    <col min="4098" max="4337" width="9.140625" style="2"/>
    <col min="4338" max="4338" width="4.85546875" style="2" customWidth="1"/>
    <col min="4339" max="4339" width="50.85546875" style="2" customWidth="1"/>
    <col min="4340" max="4349" width="13.28515625" style="2" customWidth="1"/>
    <col min="4350" max="4350" width="20" style="2" customWidth="1"/>
    <col min="4351" max="4353" width="5.5703125" style="2" customWidth="1"/>
    <col min="4354" max="4593" width="9.140625" style="2"/>
    <col min="4594" max="4594" width="4.85546875" style="2" customWidth="1"/>
    <col min="4595" max="4595" width="50.85546875" style="2" customWidth="1"/>
    <col min="4596" max="4605" width="13.28515625" style="2" customWidth="1"/>
    <col min="4606" max="4606" width="20" style="2" customWidth="1"/>
    <col min="4607" max="4609" width="5.5703125" style="2" customWidth="1"/>
    <col min="4610" max="4849" width="9.140625" style="2"/>
    <col min="4850" max="4850" width="4.85546875" style="2" customWidth="1"/>
    <col min="4851" max="4851" width="50.85546875" style="2" customWidth="1"/>
    <col min="4852" max="4861" width="13.28515625" style="2" customWidth="1"/>
    <col min="4862" max="4862" width="20" style="2" customWidth="1"/>
    <col min="4863" max="4865" width="5.5703125" style="2" customWidth="1"/>
    <col min="4866" max="5105" width="9.140625" style="2"/>
    <col min="5106" max="5106" width="4.85546875" style="2" customWidth="1"/>
    <col min="5107" max="5107" width="50.85546875" style="2" customWidth="1"/>
    <col min="5108" max="5117" width="13.28515625" style="2" customWidth="1"/>
    <col min="5118" max="5118" width="20" style="2" customWidth="1"/>
    <col min="5119" max="5121" width="5.5703125" style="2" customWidth="1"/>
    <col min="5122" max="5361" width="9.140625" style="2"/>
    <col min="5362" max="5362" width="4.85546875" style="2" customWidth="1"/>
    <col min="5363" max="5363" width="50.85546875" style="2" customWidth="1"/>
    <col min="5364" max="5373" width="13.28515625" style="2" customWidth="1"/>
    <col min="5374" max="5374" width="20" style="2" customWidth="1"/>
    <col min="5375" max="5377" width="5.5703125" style="2" customWidth="1"/>
    <col min="5378" max="5617" width="9.140625" style="2"/>
    <col min="5618" max="5618" width="4.85546875" style="2" customWidth="1"/>
    <col min="5619" max="5619" width="50.85546875" style="2" customWidth="1"/>
    <col min="5620" max="5629" width="13.28515625" style="2" customWidth="1"/>
    <col min="5630" max="5630" width="20" style="2" customWidth="1"/>
    <col min="5631" max="5633" width="5.5703125" style="2" customWidth="1"/>
    <col min="5634" max="5873" width="9.140625" style="2"/>
    <col min="5874" max="5874" width="4.85546875" style="2" customWidth="1"/>
    <col min="5875" max="5875" width="50.85546875" style="2" customWidth="1"/>
    <col min="5876" max="5885" width="13.28515625" style="2" customWidth="1"/>
    <col min="5886" max="5886" width="20" style="2" customWidth="1"/>
    <col min="5887" max="5889" width="5.5703125" style="2" customWidth="1"/>
    <col min="5890" max="6129" width="9.140625" style="2"/>
    <col min="6130" max="6130" width="4.85546875" style="2" customWidth="1"/>
    <col min="6131" max="6131" width="50.85546875" style="2" customWidth="1"/>
    <col min="6132" max="6141" width="13.28515625" style="2" customWidth="1"/>
    <col min="6142" max="6142" width="20" style="2" customWidth="1"/>
    <col min="6143" max="6145" width="5.5703125" style="2" customWidth="1"/>
    <col min="6146" max="6385" width="9.140625" style="2"/>
    <col min="6386" max="6386" width="4.85546875" style="2" customWidth="1"/>
    <col min="6387" max="6387" width="50.85546875" style="2" customWidth="1"/>
    <col min="6388" max="6397" width="13.28515625" style="2" customWidth="1"/>
    <col min="6398" max="6398" width="20" style="2" customWidth="1"/>
    <col min="6399" max="6401" width="5.5703125" style="2" customWidth="1"/>
    <col min="6402" max="6641" width="9.140625" style="2"/>
    <col min="6642" max="6642" width="4.85546875" style="2" customWidth="1"/>
    <col min="6643" max="6643" width="50.85546875" style="2" customWidth="1"/>
    <col min="6644" max="6653" width="13.28515625" style="2" customWidth="1"/>
    <col min="6654" max="6654" width="20" style="2" customWidth="1"/>
    <col min="6655" max="6657" width="5.5703125" style="2" customWidth="1"/>
    <col min="6658" max="6897" width="9.140625" style="2"/>
    <col min="6898" max="6898" width="4.85546875" style="2" customWidth="1"/>
    <col min="6899" max="6899" width="50.85546875" style="2" customWidth="1"/>
    <col min="6900" max="6909" width="13.28515625" style="2" customWidth="1"/>
    <col min="6910" max="6910" width="20" style="2" customWidth="1"/>
    <col min="6911" max="6913" width="5.5703125" style="2" customWidth="1"/>
    <col min="6914" max="7153" width="9.140625" style="2"/>
    <col min="7154" max="7154" width="4.85546875" style="2" customWidth="1"/>
    <col min="7155" max="7155" width="50.85546875" style="2" customWidth="1"/>
    <col min="7156" max="7165" width="13.28515625" style="2" customWidth="1"/>
    <col min="7166" max="7166" width="20" style="2" customWidth="1"/>
    <col min="7167" max="7169" width="5.5703125" style="2" customWidth="1"/>
    <col min="7170" max="7409" width="9.140625" style="2"/>
    <col min="7410" max="7410" width="4.85546875" style="2" customWidth="1"/>
    <col min="7411" max="7411" width="50.85546875" style="2" customWidth="1"/>
    <col min="7412" max="7421" width="13.28515625" style="2" customWidth="1"/>
    <col min="7422" max="7422" width="20" style="2" customWidth="1"/>
    <col min="7423" max="7425" width="5.5703125" style="2" customWidth="1"/>
    <col min="7426" max="7665" width="9.140625" style="2"/>
    <col min="7666" max="7666" width="4.85546875" style="2" customWidth="1"/>
    <col min="7667" max="7667" width="50.85546875" style="2" customWidth="1"/>
    <col min="7668" max="7677" width="13.28515625" style="2" customWidth="1"/>
    <col min="7678" max="7678" width="20" style="2" customWidth="1"/>
    <col min="7679" max="7681" width="5.5703125" style="2" customWidth="1"/>
    <col min="7682" max="7921" width="9.140625" style="2"/>
    <col min="7922" max="7922" width="4.85546875" style="2" customWidth="1"/>
    <col min="7923" max="7923" width="50.85546875" style="2" customWidth="1"/>
    <col min="7924" max="7933" width="13.28515625" style="2" customWidth="1"/>
    <col min="7934" max="7934" width="20" style="2" customWidth="1"/>
    <col min="7935" max="7937" width="5.5703125" style="2" customWidth="1"/>
    <col min="7938" max="8177" width="9.140625" style="2"/>
    <col min="8178" max="8178" width="4.85546875" style="2" customWidth="1"/>
    <col min="8179" max="8179" width="50.85546875" style="2" customWidth="1"/>
    <col min="8180" max="8189" width="13.28515625" style="2" customWidth="1"/>
    <col min="8190" max="8190" width="20" style="2" customWidth="1"/>
    <col min="8191" max="8193" width="5.5703125" style="2" customWidth="1"/>
    <col min="8194" max="8433" width="9.140625" style="2"/>
    <col min="8434" max="8434" width="4.85546875" style="2" customWidth="1"/>
    <col min="8435" max="8435" width="50.85546875" style="2" customWidth="1"/>
    <col min="8436" max="8445" width="13.28515625" style="2" customWidth="1"/>
    <col min="8446" max="8446" width="20" style="2" customWidth="1"/>
    <col min="8447" max="8449" width="5.5703125" style="2" customWidth="1"/>
    <col min="8450" max="8689" width="9.140625" style="2"/>
    <col min="8690" max="8690" width="4.85546875" style="2" customWidth="1"/>
    <col min="8691" max="8691" width="50.85546875" style="2" customWidth="1"/>
    <col min="8692" max="8701" width="13.28515625" style="2" customWidth="1"/>
    <col min="8702" max="8702" width="20" style="2" customWidth="1"/>
    <col min="8703" max="8705" width="5.5703125" style="2" customWidth="1"/>
    <col min="8706" max="8945" width="9.140625" style="2"/>
    <col min="8946" max="8946" width="4.85546875" style="2" customWidth="1"/>
    <col min="8947" max="8947" width="50.85546875" style="2" customWidth="1"/>
    <col min="8948" max="8957" width="13.28515625" style="2" customWidth="1"/>
    <col min="8958" max="8958" width="20" style="2" customWidth="1"/>
    <col min="8959" max="8961" width="5.5703125" style="2" customWidth="1"/>
    <col min="8962" max="9201" width="9.140625" style="2"/>
    <col min="9202" max="9202" width="4.85546875" style="2" customWidth="1"/>
    <col min="9203" max="9203" width="50.85546875" style="2" customWidth="1"/>
    <col min="9204" max="9213" width="13.28515625" style="2" customWidth="1"/>
    <col min="9214" max="9214" width="20" style="2" customWidth="1"/>
    <col min="9215" max="9217" width="5.5703125" style="2" customWidth="1"/>
    <col min="9218" max="9457" width="9.140625" style="2"/>
    <col min="9458" max="9458" width="4.85546875" style="2" customWidth="1"/>
    <col min="9459" max="9459" width="50.85546875" style="2" customWidth="1"/>
    <col min="9460" max="9469" width="13.28515625" style="2" customWidth="1"/>
    <col min="9470" max="9470" width="20" style="2" customWidth="1"/>
    <col min="9471" max="9473" width="5.5703125" style="2" customWidth="1"/>
    <col min="9474" max="9713" width="9.140625" style="2"/>
    <col min="9714" max="9714" width="4.85546875" style="2" customWidth="1"/>
    <col min="9715" max="9715" width="50.85546875" style="2" customWidth="1"/>
    <col min="9716" max="9725" width="13.28515625" style="2" customWidth="1"/>
    <col min="9726" max="9726" width="20" style="2" customWidth="1"/>
    <col min="9727" max="9729" width="5.5703125" style="2" customWidth="1"/>
    <col min="9730" max="9969" width="9.140625" style="2"/>
    <col min="9970" max="9970" width="4.85546875" style="2" customWidth="1"/>
    <col min="9971" max="9971" width="50.85546875" style="2" customWidth="1"/>
    <col min="9972" max="9981" width="13.28515625" style="2" customWidth="1"/>
    <col min="9982" max="9982" width="20" style="2" customWidth="1"/>
    <col min="9983" max="9985" width="5.5703125" style="2" customWidth="1"/>
    <col min="9986" max="10225" width="9.140625" style="2"/>
    <col min="10226" max="10226" width="4.85546875" style="2" customWidth="1"/>
    <col min="10227" max="10227" width="50.85546875" style="2" customWidth="1"/>
    <col min="10228" max="10237" width="13.28515625" style="2" customWidth="1"/>
    <col min="10238" max="10238" width="20" style="2" customWidth="1"/>
    <col min="10239" max="10241" width="5.5703125" style="2" customWidth="1"/>
    <col min="10242" max="10481" width="9.140625" style="2"/>
    <col min="10482" max="10482" width="4.85546875" style="2" customWidth="1"/>
    <col min="10483" max="10483" width="50.85546875" style="2" customWidth="1"/>
    <col min="10484" max="10493" width="13.28515625" style="2" customWidth="1"/>
    <col min="10494" max="10494" width="20" style="2" customWidth="1"/>
    <col min="10495" max="10497" width="5.5703125" style="2" customWidth="1"/>
    <col min="10498" max="10737" width="9.140625" style="2"/>
    <col min="10738" max="10738" width="4.85546875" style="2" customWidth="1"/>
    <col min="10739" max="10739" width="50.85546875" style="2" customWidth="1"/>
    <col min="10740" max="10749" width="13.28515625" style="2" customWidth="1"/>
    <col min="10750" max="10750" width="20" style="2" customWidth="1"/>
    <col min="10751" max="10753" width="5.5703125" style="2" customWidth="1"/>
    <col min="10754" max="10993" width="9.140625" style="2"/>
    <col min="10994" max="10994" width="4.85546875" style="2" customWidth="1"/>
    <col min="10995" max="10995" width="50.85546875" style="2" customWidth="1"/>
    <col min="10996" max="11005" width="13.28515625" style="2" customWidth="1"/>
    <col min="11006" max="11006" width="20" style="2" customWidth="1"/>
    <col min="11007" max="11009" width="5.5703125" style="2" customWidth="1"/>
    <col min="11010" max="11249" width="9.140625" style="2"/>
    <col min="11250" max="11250" width="4.85546875" style="2" customWidth="1"/>
    <col min="11251" max="11251" width="50.85546875" style="2" customWidth="1"/>
    <col min="11252" max="11261" width="13.28515625" style="2" customWidth="1"/>
    <col min="11262" max="11262" width="20" style="2" customWidth="1"/>
    <col min="11263" max="11265" width="5.5703125" style="2" customWidth="1"/>
    <col min="11266" max="11505" width="9.140625" style="2"/>
    <col min="11506" max="11506" width="4.85546875" style="2" customWidth="1"/>
    <col min="11507" max="11507" width="50.85546875" style="2" customWidth="1"/>
    <col min="11508" max="11517" width="13.28515625" style="2" customWidth="1"/>
    <col min="11518" max="11518" width="20" style="2" customWidth="1"/>
    <col min="11519" max="11521" width="5.5703125" style="2" customWidth="1"/>
    <col min="11522" max="11761" width="9.140625" style="2"/>
    <col min="11762" max="11762" width="4.85546875" style="2" customWidth="1"/>
    <col min="11763" max="11763" width="50.85546875" style="2" customWidth="1"/>
    <col min="11764" max="11773" width="13.28515625" style="2" customWidth="1"/>
    <col min="11774" max="11774" width="20" style="2" customWidth="1"/>
    <col min="11775" max="11777" width="5.5703125" style="2" customWidth="1"/>
    <col min="11778" max="12017" width="9.140625" style="2"/>
    <col min="12018" max="12018" width="4.85546875" style="2" customWidth="1"/>
    <col min="12019" max="12019" width="50.85546875" style="2" customWidth="1"/>
    <col min="12020" max="12029" width="13.28515625" style="2" customWidth="1"/>
    <col min="12030" max="12030" width="20" style="2" customWidth="1"/>
    <col min="12031" max="12033" width="5.5703125" style="2" customWidth="1"/>
    <col min="12034" max="12273" width="9.140625" style="2"/>
    <col min="12274" max="12274" width="4.85546875" style="2" customWidth="1"/>
    <col min="12275" max="12275" width="50.85546875" style="2" customWidth="1"/>
    <col min="12276" max="12285" width="13.28515625" style="2" customWidth="1"/>
    <col min="12286" max="12286" width="20" style="2" customWidth="1"/>
    <col min="12287" max="12289" width="5.5703125" style="2" customWidth="1"/>
    <col min="12290" max="12529" width="9.140625" style="2"/>
    <col min="12530" max="12530" width="4.85546875" style="2" customWidth="1"/>
    <col min="12531" max="12531" width="50.85546875" style="2" customWidth="1"/>
    <col min="12532" max="12541" width="13.28515625" style="2" customWidth="1"/>
    <col min="12542" max="12542" width="20" style="2" customWidth="1"/>
    <col min="12543" max="12545" width="5.5703125" style="2" customWidth="1"/>
    <col min="12546" max="12785" width="9.140625" style="2"/>
    <col min="12786" max="12786" width="4.85546875" style="2" customWidth="1"/>
    <col min="12787" max="12787" width="50.85546875" style="2" customWidth="1"/>
    <col min="12788" max="12797" width="13.28515625" style="2" customWidth="1"/>
    <col min="12798" max="12798" width="20" style="2" customWidth="1"/>
    <col min="12799" max="12801" width="5.5703125" style="2" customWidth="1"/>
    <col min="12802" max="13041" width="9.140625" style="2"/>
    <col min="13042" max="13042" width="4.85546875" style="2" customWidth="1"/>
    <col min="13043" max="13043" width="50.85546875" style="2" customWidth="1"/>
    <col min="13044" max="13053" width="13.28515625" style="2" customWidth="1"/>
    <col min="13054" max="13054" width="20" style="2" customWidth="1"/>
    <col min="13055" max="13057" width="5.5703125" style="2" customWidth="1"/>
    <col min="13058" max="13297" width="9.140625" style="2"/>
    <col min="13298" max="13298" width="4.85546875" style="2" customWidth="1"/>
    <col min="13299" max="13299" width="50.85546875" style="2" customWidth="1"/>
    <col min="13300" max="13309" width="13.28515625" style="2" customWidth="1"/>
    <col min="13310" max="13310" width="20" style="2" customWidth="1"/>
    <col min="13311" max="13313" width="5.5703125" style="2" customWidth="1"/>
    <col min="13314" max="13553" width="9.140625" style="2"/>
    <col min="13554" max="13554" width="4.85546875" style="2" customWidth="1"/>
    <col min="13555" max="13555" width="50.85546875" style="2" customWidth="1"/>
    <col min="13556" max="13565" width="13.28515625" style="2" customWidth="1"/>
    <col min="13566" max="13566" width="20" style="2" customWidth="1"/>
    <col min="13567" max="13569" width="5.5703125" style="2" customWidth="1"/>
    <col min="13570" max="13809" width="9.140625" style="2"/>
    <col min="13810" max="13810" width="4.85546875" style="2" customWidth="1"/>
    <col min="13811" max="13811" width="50.85546875" style="2" customWidth="1"/>
    <col min="13812" max="13821" width="13.28515625" style="2" customWidth="1"/>
    <col min="13822" max="13822" width="20" style="2" customWidth="1"/>
    <col min="13823" max="13825" width="5.5703125" style="2" customWidth="1"/>
    <col min="13826" max="14065" width="9.140625" style="2"/>
    <col min="14066" max="14066" width="4.85546875" style="2" customWidth="1"/>
    <col min="14067" max="14067" width="50.85546875" style="2" customWidth="1"/>
    <col min="14068" max="14077" width="13.28515625" style="2" customWidth="1"/>
    <col min="14078" max="14078" width="20" style="2" customWidth="1"/>
    <col min="14079" max="14081" width="5.5703125" style="2" customWidth="1"/>
    <col min="14082" max="14321" width="9.140625" style="2"/>
    <col min="14322" max="14322" width="4.85546875" style="2" customWidth="1"/>
    <col min="14323" max="14323" width="50.85546875" style="2" customWidth="1"/>
    <col min="14324" max="14333" width="13.28515625" style="2" customWidth="1"/>
    <col min="14334" max="14334" width="20" style="2" customWidth="1"/>
    <col min="14335" max="14337" width="5.5703125" style="2" customWidth="1"/>
    <col min="14338" max="14577" width="9.140625" style="2"/>
    <col min="14578" max="14578" width="4.85546875" style="2" customWidth="1"/>
    <col min="14579" max="14579" width="50.85546875" style="2" customWidth="1"/>
    <col min="14580" max="14589" width="13.28515625" style="2" customWidth="1"/>
    <col min="14590" max="14590" width="20" style="2" customWidth="1"/>
    <col min="14591" max="14593" width="5.5703125" style="2" customWidth="1"/>
    <col min="14594" max="14833" width="9.140625" style="2"/>
    <col min="14834" max="14834" width="4.85546875" style="2" customWidth="1"/>
    <col min="14835" max="14835" width="50.85546875" style="2" customWidth="1"/>
    <col min="14836" max="14845" width="13.28515625" style="2" customWidth="1"/>
    <col min="14846" max="14846" width="20" style="2" customWidth="1"/>
    <col min="14847" max="14849" width="5.5703125" style="2" customWidth="1"/>
    <col min="14850" max="15089" width="9.140625" style="2"/>
    <col min="15090" max="15090" width="4.85546875" style="2" customWidth="1"/>
    <col min="15091" max="15091" width="50.85546875" style="2" customWidth="1"/>
    <col min="15092" max="15101" width="13.28515625" style="2" customWidth="1"/>
    <col min="15102" max="15102" width="20" style="2" customWidth="1"/>
    <col min="15103" max="15105" width="5.5703125" style="2" customWidth="1"/>
    <col min="15106" max="15345" width="9.140625" style="2"/>
    <col min="15346" max="15346" width="4.85546875" style="2" customWidth="1"/>
    <col min="15347" max="15347" width="50.85546875" style="2" customWidth="1"/>
    <col min="15348" max="15357" width="13.28515625" style="2" customWidth="1"/>
    <col min="15358" max="15358" width="20" style="2" customWidth="1"/>
    <col min="15359" max="15361" width="5.5703125" style="2" customWidth="1"/>
    <col min="15362" max="15601" width="9.140625" style="2"/>
    <col min="15602" max="15602" width="4.85546875" style="2" customWidth="1"/>
    <col min="15603" max="15603" width="50.85546875" style="2" customWidth="1"/>
    <col min="15604" max="15613" width="13.28515625" style="2" customWidth="1"/>
    <col min="15614" max="15614" width="20" style="2" customWidth="1"/>
    <col min="15615" max="15617" width="5.5703125" style="2" customWidth="1"/>
    <col min="15618" max="15857" width="9.140625" style="2"/>
    <col min="15858" max="15858" width="4.85546875" style="2" customWidth="1"/>
    <col min="15859" max="15859" width="50.85546875" style="2" customWidth="1"/>
    <col min="15860" max="15869" width="13.28515625" style="2" customWidth="1"/>
    <col min="15870" max="15870" width="20" style="2" customWidth="1"/>
    <col min="15871" max="15873" width="5.5703125" style="2" customWidth="1"/>
    <col min="15874" max="16113" width="9.140625" style="2"/>
    <col min="16114" max="16114" width="4.85546875" style="2" customWidth="1"/>
    <col min="16115" max="16115" width="50.85546875" style="2" customWidth="1"/>
    <col min="16116" max="16125" width="13.28515625" style="2" customWidth="1"/>
    <col min="16126" max="16126" width="20" style="2" customWidth="1"/>
    <col min="16127" max="16129" width="5.5703125" style="2" customWidth="1"/>
    <col min="16130" max="16384" width="9.140625" style="2"/>
  </cols>
  <sheetData>
    <row r="1" spans="1:9" ht="7.5" customHeight="1"/>
    <row r="2" spans="1:9" ht="17.45" customHeight="1">
      <c r="A2" s="5" t="s">
        <v>72</v>
      </c>
    </row>
    <row r="3" spans="1:9" ht="9.75" customHeight="1" thickBot="1">
      <c r="A3" s="5"/>
    </row>
    <row r="4" spans="1:9" ht="12.75" customHeight="1" thickBot="1">
      <c r="A4" s="148" t="s">
        <v>0</v>
      </c>
      <c r="B4" s="151" t="s">
        <v>1</v>
      </c>
      <c r="C4" s="27" t="s">
        <v>51</v>
      </c>
      <c r="D4" s="27" t="s">
        <v>52</v>
      </c>
      <c r="E4" s="30" t="s">
        <v>51</v>
      </c>
      <c r="F4" s="30" t="s">
        <v>52</v>
      </c>
      <c r="G4" s="30" t="s">
        <v>51</v>
      </c>
      <c r="H4" s="30" t="s">
        <v>52</v>
      </c>
      <c r="I4" s="154" t="s">
        <v>2</v>
      </c>
    </row>
    <row r="5" spans="1:9" ht="23.25" customHeight="1" thickBot="1">
      <c r="A5" s="149"/>
      <c r="B5" s="152"/>
      <c r="C5" s="28" t="s">
        <v>47</v>
      </c>
      <c r="D5" s="31" t="s">
        <v>47</v>
      </c>
      <c r="E5" s="28" t="s">
        <v>48</v>
      </c>
      <c r="F5" s="31" t="s">
        <v>48</v>
      </c>
      <c r="G5" s="28" t="s">
        <v>49</v>
      </c>
      <c r="H5" s="31" t="s">
        <v>49</v>
      </c>
      <c r="I5" s="155"/>
    </row>
    <row r="6" spans="1:9" s="3" customFormat="1" ht="54.75" customHeight="1" thickBot="1">
      <c r="A6" s="150"/>
      <c r="B6" s="153"/>
      <c r="C6" s="6" t="s">
        <v>70</v>
      </c>
      <c r="D6" s="32" t="s">
        <v>65</v>
      </c>
      <c r="E6" s="6" t="s">
        <v>70</v>
      </c>
      <c r="F6" s="32" t="s">
        <v>65</v>
      </c>
      <c r="G6" s="6" t="s">
        <v>70</v>
      </c>
      <c r="H6" s="32" t="s">
        <v>65</v>
      </c>
      <c r="I6" s="156"/>
    </row>
    <row r="7" spans="1:9" ht="27" customHeight="1" thickBot="1">
      <c r="A7" s="7">
        <v>1</v>
      </c>
      <c r="B7" s="8" t="s">
        <v>3</v>
      </c>
      <c r="C7" s="9">
        <v>3.5603400000000001</v>
      </c>
      <c r="D7" s="33">
        <f>D8+D9</f>
        <v>3.7011728000000002</v>
      </c>
      <c r="E7" s="9">
        <v>3.42</v>
      </c>
      <c r="F7" s="33">
        <f>F8+F9</f>
        <v>3.5464000000000002</v>
      </c>
      <c r="G7" s="9">
        <v>3.42</v>
      </c>
      <c r="H7" s="33">
        <f>H8+H9</f>
        <v>3.5464000000000002</v>
      </c>
      <c r="I7" s="11" t="s">
        <v>4</v>
      </c>
    </row>
    <row r="8" spans="1:9" ht="27" customHeight="1" thickBot="1">
      <c r="A8" s="7" t="s">
        <v>5</v>
      </c>
      <c r="B8" s="8" t="s">
        <v>6</v>
      </c>
      <c r="C8" s="12">
        <v>3.5188200000000003</v>
      </c>
      <c r="D8" s="33">
        <f>C8*1.04</f>
        <v>3.6595728000000003</v>
      </c>
      <c r="E8" s="12">
        <v>3.38</v>
      </c>
      <c r="F8" s="33">
        <f>E8*1.04</f>
        <v>3.5152000000000001</v>
      </c>
      <c r="G8" s="12">
        <v>3.38</v>
      </c>
      <c r="H8" s="33">
        <f>G8*1.04</f>
        <v>3.5152000000000001</v>
      </c>
      <c r="I8" s="11" t="s">
        <v>4</v>
      </c>
    </row>
    <row r="9" spans="1:9" ht="27" customHeight="1" thickBot="1">
      <c r="A9" s="7" t="s">
        <v>7</v>
      </c>
      <c r="B9" s="8" t="s">
        <v>8</v>
      </c>
      <c r="C9" s="12">
        <v>0.04</v>
      </c>
      <c r="D9" s="33">
        <f>C9*1.04</f>
        <v>4.1600000000000005E-2</v>
      </c>
      <c r="E9" s="12">
        <v>0.03</v>
      </c>
      <c r="F9" s="33">
        <f t="shared" ref="F9:F15" si="0">E9*1.04</f>
        <v>3.1199999999999999E-2</v>
      </c>
      <c r="G9" s="12">
        <v>0.03</v>
      </c>
      <c r="H9" s="33">
        <f>G9*1.04</f>
        <v>3.1199999999999999E-2</v>
      </c>
      <c r="I9" s="11" t="s">
        <v>4</v>
      </c>
    </row>
    <row r="10" spans="1:9" ht="45.75" customHeight="1" thickBot="1">
      <c r="A10" s="7">
        <v>2</v>
      </c>
      <c r="B10" s="8" t="s">
        <v>9</v>
      </c>
      <c r="C10" s="9">
        <v>0</v>
      </c>
      <c r="D10" s="33">
        <f t="shared" ref="D10:D16" si="1">C10*1.04</f>
        <v>0</v>
      </c>
      <c r="E10" s="9">
        <v>0</v>
      </c>
      <c r="F10" s="33">
        <f t="shared" si="0"/>
        <v>0</v>
      </c>
      <c r="G10" s="9"/>
      <c r="H10" s="33">
        <f t="shared" ref="H10:H16" si="2">G10*1.04</f>
        <v>0</v>
      </c>
      <c r="I10" s="11" t="s">
        <v>10</v>
      </c>
    </row>
    <row r="11" spans="1:9" ht="29.25" customHeight="1" thickBot="1">
      <c r="A11" s="7">
        <v>3</v>
      </c>
      <c r="B11" s="8" t="s">
        <v>11</v>
      </c>
      <c r="C11" s="9">
        <v>1.1000000000000001</v>
      </c>
      <c r="D11" s="33">
        <f t="shared" si="1"/>
        <v>1.1440000000000001</v>
      </c>
      <c r="E11" s="9">
        <v>1.1000000000000001</v>
      </c>
      <c r="F11" s="33">
        <f t="shared" si="0"/>
        <v>1.1440000000000001</v>
      </c>
      <c r="G11" s="9">
        <v>1.1000000000000001</v>
      </c>
      <c r="H11" s="33">
        <f t="shared" si="2"/>
        <v>1.1440000000000001</v>
      </c>
      <c r="I11" s="11" t="s">
        <v>12</v>
      </c>
    </row>
    <row r="12" spans="1:9" ht="43.5" customHeight="1" thickBot="1">
      <c r="A12" s="7">
        <v>4</v>
      </c>
      <c r="B12" s="8" t="s">
        <v>13</v>
      </c>
      <c r="C12" s="9">
        <v>3.21</v>
      </c>
      <c r="D12" s="33">
        <f t="shared" si="1"/>
        <v>3.3384</v>
      </c>
      <c r="E12" s="9">
        <v>3.07</v>
      </c>
      <c r="F12" s="33">
        <f t="shared" si="0"/>
        <v>3.1928000000000001</v>
      </c>
      <c r="G12" s="9">
        <v>3.07</v>
      </c>
      <c r="H12" s="33">
        <f t="shared" si="2"/>
        <v>3.1928000000000001</v>
      </c>
      <c r="I12" s="11" t="s">
        <v>14</v>
      </c>
    </row>
    <row r="13" spans="1:9" ht="28.5" customHeight="1" thickBot="1">
      <c r="A13" s="7">
        <v>5</v>
      </c>
      <c r="B13" s="8" t="s">
        <v>15</v>
      </c>
      <c r="C13" s="9">
        <v>0.95</v>
      </c>
      <c r="D13" s="33">
        <f t="shared" si="1"/>
        <v>0.98799999999999999</v>
      </c>
      <c r="E13" s="9">
        <v>0.91</v>
      </c>
      <c r="F13" s="33">
        <f t="shared" si="0"/>
        <v>0.94640000000000002</v>
      </c>
      <c r="G13" s="9">
        <v>0.91</v>
      </c>
      <c r="H13" s="33">
        <f t="shared" si="2"/>
        <v>0.94640000000000002</v>
      </c>
      <c r="I13" s="11" t="s">
        <v>16</v>
      </c>
    </row>
    <row r="14" spans="1:9" ht="43.5" customHeight="1" thickBot="1">
      <c r="A14" s="7">
        <v>6</v>
      </c>
      <c r="B14" s="8" t="s">
        <v>17</v>
      </c>
      <c r="C14" s="9">
        <v>2.79</v>
      </c>
      <c r="D14" s="33">
        <f t="shared" si="1"/>
        <v>2.9016000000000002</v>
      </c>
      <c r="E14" s="9">
        <v>2.79</v>
      </c>
      <c r="F14" s="33">
        <f t="shared" si="0"/>
        <v>2.9016000000000002</v>
      </c>
      <c r="G14" s="9">
        <v>2.79</v>
      </c>
      <c r="H14" s="33">
        <f t="shared" si="2"/>
        <v>2.9016000000000002</v>
      </c>
      <c r="I14" s="11" t="s">
        <v>18</v>
      </c>
    </row>
    <row r="15" spans="1:9" ht="27" customHeight="1" thickBot="1">
      <c r="A15" s="7" t="s">
        <v>19</v>
      </c>
      <c r="B15" s="8" t="s">
        <v>20</v>
      </c>
      <c r="C15" s="12">
        <v>0.45672000000000001</v>
      </c>
      <c r="D15" s="33">
        <f t="shared" si="1"/>
        <v>0.47498880000000004</v>
      </c>
      <c r="E15" s="12">
        <v>0.46</v>
      </c>
      <c r="F15" s="33">
        <f t="shared" si="0"/>
        <v>0.47840000000000005</v>
      </c>
      <c r="G15" s="12">
        <v>0.46</v>
      </c>
      <c r="H15" s="33">
        <f t="shared" si="2"/>
        <v>0.47840000000000005</v>
      </c>
      <c r="I15" s="11" t="s">
        <v>21</v>
      </c>
    </row>
    <row r="16" spans="1:9" ht="27" customHeight="1" thickBot="1">
      <c r="A16" s="7">
        <v>7</v>
      </c>
      <c r="B16" s="8" t="s">
        <v>22</v>
      </c>
      <c r="C16" s="9">
        <v>3.23</v>
      </c>
      <c r="D16" s="33">
        <f t="shared" si="1"/>
        <v>3.3592</v>
      </c>
      <c r="E16" s="9">
        <v>3.09</v>
      </c>
      <c r="F16" s="33">
        <f>E16*1.04</f>
        <v>3.2136</v>
      </c>
      <c r="G16" s="9">
        <v>3.09</v>
      </c>
      <c r="H16" s="33">
        <f t="shared" si="2"/>
        <v>3.2136</v>
      </c>
      <c r="I16" s="11" t="s">
        <v>23</v>
      </c>
    </row>
    <row r="17" spans="1:10" ht="27" customHeight="1" thickBot="1">
      <c r="A17" s="7">
        <v>8</v>
      </c>
      <c r="B17" s="37" t="s">
        <v>53</v>
      </c>
      <c r="C17" s="38">
        <v>0</v>
      </c>
      <c r="D17" s="39">
        <v>16.03</v>
      </c>
      <c r="E17" s="9">
        <v>14.87</v>
      </c>
      <c r="F17" s="39">
        <f>E17*1.04</f>
        <v>15.4648</v>
      </c>
      <c r="G17" s="9">
        <v>18.11</v>
      </c>
      <c r="H17" s="39">
        <f>G17*1.04</f>
        <v>18.834399999999999</v>
      </c>
      <c r="I17" s="11"/>
    </row>
    <row r="18" spans="1:10" ht="27" customHeight="1" thickBot="1">
      <c r="A18" s="7">
        <v>9</v>
      </c>
      <c r="B18" s="8" t="s">
        <v>24</v>
      </c>
      <c r="C18" s="9">
        <v>5.36</v>
      </c>
      <c r="D18" s="33">
        <f>C18*1.04</f>
        <v>5.5744000000000007</v>
      </c>
      <c r="E18" s="9">
        <v>5.36</v>
      </c>
      <c r="F18" s="33">
        <f>E18*1.04</f>
        <v>5.5744000000000007</v>
      </c>
      <c r="G18" s="9">
        <v>5.36</v>
      </c>
      <c r="H18" s="33">
        <f>G18*1.04</f>
        <v>5.5744000000000007</v>
      </c>
      <c r="I18" s="11"/>
    </row>
    <row r="19" spans="1:10" ht="27" customHeight="1" thickBot="1">
      <c r="A19" s="7">
        <v>10</v>
      </c>
      <c r="B19" s="8" t="s">
        <v>25</v>
      </c>
      <c r="C19" s="9">
        <v>5.95</v>
      </c>
      <c r="D19" s="33">
        <f>C19*1.04</f>
        <v>6.1880000000000006</v>
      </c>
      <c r="E19" s="9">
        <v>5.7</v>
      </c>
      <c r="F19" s="33">
        <f>E19*1.04</f>
        <v>5.9280000000000008</v>
      </c>
      <c r="G19" s="9">
        <v>5.7</v>
      </c>
      <c r="H19" s="33">
        <f>G19*1.04</f>
        <v>5.9280000000000008</v>
      </c>
      <c r="I19" s="11"/>
    </row>
    <row r="20" spans="1:10" ht="27" customHeight="1" thickBot="1">
      <c r="A20" s="143" t="s">
        <v>26</v>
      </c>
      <c r="B20" s="144"/>
      <c r="C20" s="144"/>
      <c r="D20" s="144"/>
      <c r="E20" s="144"/>
      <c r="F20" s="144"/>
      <c r="G20" s="144"/>
      <c r="H20" s="144"/>
      <c r="I20" s="145"/>
    </row>
    <row r="21" spans="1:10" ht="29.25" customHeight="1" thickBot="1">
      <c r="A21" s="7">
        <v>11</v>
      </c>
      <c r="B21" s="13" t="s">
        <v>27</v>
      </c>
      <c r="C21" s="14">
        <f>C22+C23+C24+C25+C26+C27</f>
        <v>2.09</v>
      </c>
      <c r="D21" s="33">
        <f>D22+D23+D24+D27</f>
        <v>2.1736</v>
      </c>
      <c r="E21" s="14">
        <v>2.0967600000000002</v>
      </c>
      <c r="F21" s="33">
        <f>F22+F23+F24+F27</f>
        <v>2.1736</v>
      </c>
      <c r="G21" s="14">
        <f>G22+G23+G24+G25+G26+G27</f>
        <v>2.09</v>
      </c>
      <c r="H21" s="33">
        <f>H22+H23+H24+H27</f>
        <v>2.1736</v>
      </c>
      <c r="I21" s="15" t="s">
        <v>28</v>
      </c>
    </row>
    <row r="22" spans="1:10" ht="29.25" customHeight="1" outlineLevel="1" thickBot="1">
      <c r="A22" s="7" t="s">
        <v>29</v>
      </c>
      <c r="B22" s="13" t="s">
        <v>30</v>
      </c>
      <c r="C22" s="16">
        <v>1.1100000000000001</v>
      </c>
      <c r="D22" s="33">
        <f>C22*1.04</f>
        <v>1.1544000000000001</v>
      </c>
      <c r="E22" s="16">
        <v>1.1100000000000001</v>
      </c>
      <c r="F22" s="33">
        <f>E22*1.04</f>
        <v>1.1544000000000001</v>
      </c>
      <c r="G22" s="16">
        <v>1.1100000000000001</v>
      </c>
      <c r="H22" s="33">
        <f>G22*1.04</f>
        <v>1.1544000000000001</v>
      </c>
      <c r="I22" s="17"/>
    </row>
    <row r="23" spans="1:10" ht="27" customHeight="1" outlineLevel="1" thickBot="1">
      <c r="A23" s="7" t="s">
        <v>31</v>
      </c>
      <c r="B23" s="13" t="s">
        <v>32</v>
      </c>
      <c r="C23" s="16">
        <v>0.66</v>
      </c>
      <c r="D23" s="33">
        <f t="shared" ref="D23:D27" si="3">C23*1.04</f>
        <v>0.68640000000000001</v>
      </c>
      <c r="E23" s="16">
        <v>0.66</v>
      </c>
      <c r="F23" s="33">
        <f t="shared" ref="F23:F27" si="4">E23*1.04</f>
        <v>0.68640000000000001</v>
      </c>
      <c r="G23" s="16">
        <v>0.66</v>
      </c>
      <c r="H23" s="33">
        <f t="shared" ref="H23:H27" si="5">G23*1.04</f>
        <v>0.68640000000000001</v>
      </c>
      <c r="I23" s="17"/>
    </row>
    <row r="24" spans="1:10" ht="27" customHeight="1" outlineLevel="1" thickBot="1">
      <c r="A24" s="7" t="s">
        <v>33</v>
      </c>
      <c r="B24" s="13" t="s">
        <v>34</v>
      </c>
      <c r="C24" s="18">
        <v>0.21</v>
      </c>
      <c r="D24" s="33">
        <f t="shared" si="3"/>
        <v>0.21840000000000001</v>
      </c>
      <c r="E24" s="18">
        <v>0.21</v>
      </c>
      <c r="F24" s="33">
        <f t="shared" si="4"/>
        <v>0.21840000000000001</v>
      </c>
      <c r="G24" s="18">
        <v>0.21</v>
      </c>
      <c r="H24" s="33">
        <f t="shared" si="5"/>
        <v>0.21840000000000001</v>
      </c>
      <c r="I24" s="17"/>
    </row>
    <row r="25" spans="1:10" ht="27" customHeight="1" outlineLevel="1" thickBot="1">
      <c r="A25" s="7" t="s">
        <v>35</v>
      </c>
      <c r="B25" s="13" t="s">
        <v>36</v>
      </c>
      <c r="C25" s="16">
        <v>0</v>
      </c>
      <c r="D25" s="33">
        <f t="shared" si="3"/>
        <v>0</v>
      </c>
      <c r="E25" s="16">
        <v>0</v>
      </c>
      <c r="F25" s="33">
        <f t="shared" si="4"/>
        <v>0</v>
      </c>
      <c r="G25" s="16">
        <v>0</v>
      </c>
      <c r="H25" s="33">
        <f t="shared" si="5"/>
        <v>0</v>
      </c>
      <c r="I25" s="17"/>
    </row>
    <row r="26" spans="1:10" ht="29.25" customHeight="1" outlineLevel="1" thickBot="1">
      <c r="A26" s="7" t="s">
        <v>37</v>
      </c>
      <c r="B26" s="13" t="s">
        <v>38</v>
      </c>
      <c r="C26" s="16">
        <v>0</v>
      </c>
      <c r="D26" s="33">
        <f t="shared" si="3"/>
        <v>0</v>
      </c>
      <c r="E26" s="16">
        <v>0</v>
      </c>
      <c r="F26" s="33">
        <f t="shared" si="4"/>
        <v>0</v>
      </c>
      <c r="G26" s="16">
        <v>0</v>
      </c>
      <c r="H26" s="33">
        <f t="shared" si="5"/>
        <v>0</v>
      </c>
      <c r="I26" s="17"/>
    </row>
    <row r="27" spans="1:10" ht="27" customHeight="1" outlineLevel="1" thickBot="1">
      <c r="A27" s="7" t="s">
        <v>39</v>
      </c>
      <c r="B27" s="13" t="s">
        <v>40</v>
      </c>
      <c r="C27" s="16">
        <v>0.11</v>
      </c>
      <c r="D27" s="33">
        <f t="shared" si="3"/>
        <v>0.1144</v>
      </c>
      <c r="E27" s="16">
        <v>0.11</v>
      </c>
      <c r="F27" s="33">
        <f t="shared" si="4"/>
        <v>0.1144</v>
      </c>
      <c r="G27" s="16">
        <v>0.11</v>
      </c>
      <c r="H27" s="33">
        <f t="shared" si="5"/>
        <v>0.1144</v>
      </c>
      <c r="I27" s="17"/>
    </row>
    <row r="28" spans="1:10" ht="54" customHeight="1" thickBot="1">
      <c r="A28" s="7">
        <v>12</v>
      </c>
      <c r="B28" s="13" t="s">
        <v>41</v>
      </c>
      <c r="C28" s="29" t="s">
        <v>42</v>
      </c>
      <c r="D28" s="34" t="s">
        <v>42</v>
      </c>
      <c r="E28" s="23"/>
      <c r="F28" s="23"/>
      <c r="G28" s="23"/>
      <c r="H28" s="23"/>
      <c r="I28" s="19" t="s">
        <v>43</v>
      </c>
    </row>
    <row r="29" spans="1:10" ht="19.5" customHeight="1" thickBot="1">
      <c r="A29" s="20"/>
      <c r="B29" s="21" t="s">
        <v>44</v>
      </c>
      <c r="C29" s="10">
        <f>C7+C10+C11+C12+C13+C14+C16++C18+C19+C21</f>
        <v>28.24034</v>
      </c>
      <c r="D29" s="10">
        <f>D7+D10+D11+D12+D13+D14+D16++D18+D19+D21</f>
        <v>29.368372800000003</v>
      </c>
      <c r="E29" s="10">
        <f>E7+E10+E11+E12+E13+E14+E16++E18+E19+E21+E17</f>
        <v>42.406759999999998</v>
      </c>
      <c r="F29" s="10">
        <f>F7+F10+F11+F12+F13+F14+F16++F18+F19+F21+F17</f>
        <v>44.085599999999999</v>
      </c>
      <c r="G29" s="10">
        <f>G7+G10+G11+G12+G13+G14+G16++G18+G19+G21+G17</f>
        <v>45.64</v>
      </c>
      <c r="H29" s="10">
        <f>H7+H10+H11+H12+H13+H14+H16++H18+H19+H21+H17</f>
        <v>47.455200000000005</v>
      </c>
      <c r="I29" s="22"/>
    </row>
    <row r="30" spans="1:10" ht="19.5" customHeight="1" thickBot="1">
      <c r="A30" s="20"/>
      <c r="B30" s="21" t="s">
        <v>45</v>
      </c>
      <c r="C30" s="9"/>
      <c r="D30" s="35">
        <f>D29/C29</f>
        <v>1.0399440233368296</v>
      </c>
      <c r="E30" s="35"/>
      <c r="F30" s="35">
        <f>F29/E29</f>
        <v>1.0395889711923287</v>
      </c>
      <c r="G30" s="35"/>
      <c r="H30" s="35">
        <f t="shared" ref="H30" si="6">H29/G29</f>
        <v>1.03977212971078</v>
      </c>
      <c r="I30" s="22"/>
    </row>
    <row r="31" spans="1:10" ht="28.9" customHeight="1">
      <c r="D31" s="26"/>
      <c r="E31" s="26"/>
      <c r="F31" s="26"/>
      <c r="G31" s="26"/>
      <c r="H31" s="26"/>
      <c r="I31" s="26"/>
      <c r="J31" s="26"/>
    </row>
    <row r="32" spans="1:10">
      <c r="A32" s="147"/>
      <c r="B32" s="147"/>
      <c r="C32" s="147"/>
      <c r="D32" s="26"/>
      <c r="E32" s="26"/>
      <c r="F32" s="26"/>
      <c r="G32" s="26"/>
      <c r="H32" s="26"/>
      <c r="I32" s="147"/>
      <c r="J32" s="147"/>
    </row>
    <row r="33" spans="1:9" ht="26.25" customHeight="1">
      <c r="A33" s="146" t="s">
        <v>46</v>
      </c>
      <c r="B33" s="146"/>
      <c r="C33" s="146"/>
      <c r="D33" s="24"/>
      <c r="E33" s="24"/>
      <c r="F33" s="36" t="s">
        <v>50</v>
      </c>
      <c r="G33" s="24"/>
      <c r="H33" s="24"/>
      <c r="I33" s="25"/>
    </row>
    <row r="35" spans="1:9" ht="30.75" customHeight="1"/>
  </sheetData>
  <mergeCells count="7">
    <mergeCell ref="A20:I20"/>
    <mergeCell ref="A33:C33"/>
    <mergeCell ref="A32:C32"/>
    <mergeCell ref="I32:J32"/>
    <mergeCell ref="A4:A6"/>
    <mergeCell ref="B4:B6"/>
    <mergeCell ref="I4:I6"/>
  </mergeCells>
  <hyperlinks>
    <hyperlink ref="B4" location="Par147" display="Par147" xr:uid="{00000000-0004-0000-0000-000000000000}"/>
    <hyperlink ref="I4" location="Par147" display="Par147" xr:uid="{00000000-0004-0000-0000-000001000000}"/>
  </hyperlink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34"/>
  <sheetViews>
    <sheetView workbookViewId="0">
      <selection activeCell="G2" sqref="G2"/>
    </sheetView>
  </sheetViews>
  <sheetFormatPr defaultRowHeight="15"/>
  <cols>
    <col min="1" max="1" width="5.7109375" customWidth="1"/>
    <col min="2" max="2" width="34.7109375" customWidth="1"/>
    <col min="3" max="3" width="13.7109375" customWidth="1"/>
    <col min="4" max="4" width="13.5703125" customWidth="1"/>
    <col min="5" max="5" width="12.85546875" customWidth="1"/>
    <col min="6" max="6" width="14.28515625" customWidth="1"/>
    <col min="7" max="7" width="15.42578125" customWidth="1"/>
  </cols>
  <sheetData>
    <row r="3" spans="1:7" ht="15.75">
      <c r="A3" s="50" t="s">
        <v>71</v>
      </c>
      <c r="B3" s="46"/>
      <c r="C3" s="46"/>
      <c r="D3" s="46"/>
      <c r="E3" s="46"/>
      <c r="F3" s="46"/>
      <c r="G3" s="46"/>
    </row>
    <row r="4" spans="1:7" ht="16.5" thickBot="1">
      <c r="A4" s="50"/>
      <c r="B4" s="46"/>
      <c r="C4" s="46"/>
      <c r="D4" s="46"/>
      <c r="E4" s="46"/>
      <c r="F4" s="51"/>
      <c r="G4" s="46"/>
    </row>
    <row r="5" spans="1:7" ht="15.75" thickBot="1">
      <c r="A5" s="161" t="s">
        <v>0</v>
      </c>
      <c r="B5" s="151" t="s">
        <v>1</v>
      </c>
      <c r="C5" s="154" t="s">
        <v>2</v>
      </c>
      <c r="D5" s="164" t="s">
        <v>51</v>
      </c>
      <c r="E5" s="165"/>
      <c r="F5" s="157" t="s">
        <v>52</v>
      </c>
      <c r="G5" s="158"/>
    </row>
    <row r="6" spans="1:7" ht="21.75" thickBot="1">
      <c r="A6" s="162"/>
      <c r="B6" s="152"/>
      <c r="C6" s="155"/>
      <c r="D6" s="28" t="s">
        <v>58</v>
      </c>
      <c r="E6" s="28" t="s">
        <v>59</v>
      </c>
      <c r="F6" s="72" t="s">
        <v>58</v>
      </c>
      <c r="G6" s="72" t="s">
        <v>59</v>
      </c>
    </row>
    <row r="7" spans="1:7" ht="53.25" thickBot="1">
      <c r="A7" s="163"/>
      <c r="B7" s="153"/>
      <c r="C7" s="156"/>
      <c r="D7" s="6" t="s">
        <v>70</v>
      </c>
      <c r="E7" s="6" t="s">
        <v>70</v>
      </c>
      <c r="F7" s="73" t="s">
        <v>64</v>
      </c>
      <c r="G7" s="73" t="s">
        <v>64</v>
      </c>
    </row>
    <row r="8" spans="1:7" ht="45" customHeight="1" thickBot="1">
      <c r="A8" s="52">
        <v>1</v>
      </c>
      <c r="B8" s="53" t="s">
        <v>3</v>
      </c>
      <c r="C8" s="54" t="s">
        <v>4</v>
      </c>
      <c r="D8" s="55">
        <f>D9+D10</f>
        <v>3.56</v>
      </c>
      <c r="E8" s="55">
        <f>E9+E10</f>
        <v>9.2399999999999984</v>
      </c>
      <c r="F8" s="74">
        <f>F9+F10</f>
        <v>3.7023999999999999</v>
      </c>
      <c r="G8" s="74">
        <f>G9+G10</f>
        <v>9.6096000000000004</v>
      </c>
    </row>
    <row r="9" spans="1:7" ht="45" customHeight="1" thickBot="1">
      <c r="A9" s="52" t="s">
        <v>5</v>
      </c>
      <c r="B9" s="53" t="s">
        <v>6</v>
      </c>
      <c r="C9" s="54" t="s">
        <v>4</v>
      </c>
      <c r="D9" s="57">
        <v>3.52</v>
      </c>
      <c r="E9" s="57">
        <v>9.1999999999999993</v>
      </c>
      <c r="F9" s="75">
        <f>D9*1.04</f>
        <v>3.6608000000000001</v>
      </c>
      <c r="G9" s="75">
        <f>E9*1.04</f>
        <v>9.5679999999999996</v>
      </c>
    </row>
    <row r="10" spans="1:7" ht="45" customHeight="1" thickBot="1">
      <c r="A10" s="52" t="s">
        <v>7</v>
      </c>
      <c r="B10" s="53" t="s">
        <v>8</v>
      </c>
      <c r="C10" s="54" t="s">
        <v>4</v>
      </c>
      <c r="D10" s="57">
        <v>0.04</v>
      </c>
      <c r="E10" s="57">
        <v>0.04</v>
      </c>
      <c r="F10" s="75">
        <f t="shared" ref="F10:G18" si="0">D10*1.04</f>
        <v>4.1600000000000005E-2</v>
      </c>
      <c r="G10" s="75">
        <f>E10*1.04</f>
        <v>4.1600000000000005E-2</v>
      </c>
    </row>
    <row r="11" spans="1:7" ht="45" customHeight="1" thickBot="1">
      <c r="A11" s="52">
        <v>2</v>
      </c>
      <c r="B11" s="53" t="s">
        <v>9</v>
      </c>
      <c r="C11" s="54" t="s">
        <v>10</v>
      </c>
      <c r="D11" s="55">
        <v>3.09</v>
      </c>
      <c r="E11" s="55"/>
      <c r="F11" s="75">
        <f t="shared" si="0"/>
        <v>3.2136</v>
      </c>
      <c r="G11" s="75"/>
    </row>
    <row r="12" spans="1:7" ht="45" customHeight="1" thickBot="1">
      <c r="A12" s="52">
        <v>3</v>
      </c>
      <c r="B12" s="53" t="s">
        <v>11</v>
      </c>
      <c r="C12" s="54" t="s">
        <v>12</v>
      </c>
      <c r="D12" s="55">
        <v>1.1000000000000001</v>
      </c>
      <c r="E12" s="55">
        <v>1.1000000000000001</v>
      </c>
      <c r="F12" s="75">
        <f t="shared" si="0"/>
        <v>1.1440000000000001</v>
      </c>
      <c r="G12" s="75">
        <f>E12*1.04</f>
        <v>1.1440000000000001</v>
      </c>
    </row>
    <row r="13" spans="1:7" ht="45" customHeight="1" thickBot="1">
      <c r="A13" s="52">
        <v>4</v>
      </c>
      <c r="B13" s="53" t="s">
        <v>13</v>
      </c>
      <c r="C13" s="54" t="s">
        <v>14</v>
      </c>
      <c r="D13" s="55">
        <v>3.21</v>
      </c>
      <c r="E13" s="55">
        <v>3.21</v>
      </c>
      <c r="F13" s="75">
        <f t="shared" si="0"/>
        <v>3.3384</v>
      </c>
      <c r="G13" s="75">
        <f t="shared" si="0"/>
        <v>3.3384</v>
      </c>
    </row>
    <row r="14" spans="1:7" ht="45" customHeight="1" thickBot="1">
      <c r="A14" s="52">
        <v>5</v>
      </c>
      <c r="B14" s="53" t="s">
        <v>15</v>
      </c>
      <c r="C14" s="54" t="s">
        <v>16</v>
      </c>
      <c r="D14" s="55">
        <v>0.95</v>
      </c>
      <c r="E14" s="55">
        <v>0.95</v>
      </c>
      <c r="F14" s="75">
        <f t="shared" si="0"/>
        <v>0.98799999999999999</v>
      </c>
      <c r="G14" s="75">
        <f t="shared" si="0"/>
        <v>0.98799999999999999</v>
      </c>
    </row>
    <row r="15" spans="1:7" ht="45" customHeight="1" thickBot="1">
      <c r="A15" s="52">
        <v>6</v>
      </c>
      <c r="B15" s="53" t="s">
        <v>17</v>
      </c>
      <c r="C15" s="54" t="s">
        <v>18</v>
      </c>
      <c r="D15" s="55">
        <v>3.08</v>
      </c>
      <c r="E15" s="55">
        <v>2.33</v>
      </c>
      <c r="F15" s="75">
        <f t="shared" si="0"/>
        <v>3.2032000000000003</v>
      </c>
      <c r="G15" s="75">
        <f t="shared" si="0"/>
        <v>2.4232</v>
      </c>
    </row>
    <row r="16" spans="1:7" ht="45" customHeight="1" thickBot="1">
      <c r="A16" s="52" t="s">
        <v>19</v>
      </c>
      <c r="B16" s="53" t="s">
        <v>20</v>
      </c>
      <c r="C16" s="54" t="s">
        <v>21</v>
      </c>
      <c r="D16" s="57">
        <v>0.75</v>
      </c>
      <c r="E16" s="55"/>
      <c r="F16" s="75">
        <f t="shared" si="0"/>
        <v>0.78</v>
      </c>
      <c r="G16" s="75"/>
    </row>
    <row r="17" spans="1:7" ht="45" customHeight="1" thickBot="1">
      <c r="A17" s="52">
        <v>7</v>
      </c>
      <c r="B17" s="53" t="s">
        <v>22</v>
      </c>
      <c r="C17" s="54" t="s">
        <v>23</v>
      </c>
      <c r="D17" s="55">
        <v>3.23</v>
      </c>
      <c r="E17" s="55">
        <v>3.23</v>
      </c>
      <c r="F17" s="75">
        <f t="shared" si="0"/>
        <v>3.3592</v>
      </c>
      <c r="G17" s="75">
        <f>E17*1.04</f>
        <v>3.3592</v>
      </c>
    </row>
    <row r="18" spans="1:7" ht="45" customHeight="1" thickBot="1">
      <c r="A18" s="52">
        <v>8</v>
      </c>
      <c r="B18" s="53" t="s">
        <v>60</v>
      </c>
      <c r="C18" s="54" t="s">
        <v>61</v>
      </c>
      <c r="D18" s="55">
        <v>7.65</v>
      </c>
      <c r="E18" s="55"/>
      <c r="F18" s="75">
        <f t="shared" si="0"/>
        <v>7.9560000000000004</v>
      </c>
      <c r="G18" s="75"/>
    </row>
    <row r="19" spans="1:7" ht="45" customHeight="1" thickBot="1">
      <c r="A19" s="52" t="s">
        <v>62</v>
      </c>
      <c r="B19" s="53" t="s">
        <v>63</v>
      </c>
      <c r="C19" s="54"/>
      <c r="D19" s="57">
        <v>0.33</v>
      </c>
      <c r="E19" s="55"/>
      <c r="F19" s="75">
        <f>D19*1.04</f>
        <v>0.34320000000000001</v>
      </c>
      <c r="G19" s="75"/>
    </row>
    <row r="20" spans="1:7" ht="45" customHeight="1" thickBot="1">
      <c r="A20" s="52">
        <v>9</v>
      </c>
      <c r="B20" s="53" t="s">
        <v>24</v>
      </c>
      <c r="C20" s="54"/>
      <c r="D20" s="55">
        <v>5.36</v>
      </c>
      <c r="E20" s="55">
        <v>5.36</v>
      </c>
      <c r="F20" s="75">
        <f>D20*1.04</f>
        <v>5.5744000000000007</v>
      </c>
      <c r="G20" s="75">
        <f>E20*1.04</f>
        <v>5.5744000000000007</v>
      </c>
    </row>
    <row r="21" spans="1:7" ht="45" customHeight="1" thickBot="1">
      <c r="A21" s="52">
        <v>10</v>
      </c>
      <c r="B21" s="53" t="s">
        <v>25</v>
      </c>
      <c r="C21" s="54"/>
      <c r="D21" s="55">
        <v>5.95</v>
      </c>
      <c r="E21" s="55">
        <v>5.95</v>
      </c>
      <c r="F21" s="75">
        <f>D21*1.04</f>
        <v>6.1880000000000006</v>
      </c>
      <c r="G21" s="75">
        <f>E21*1.04</f>
        <v>6.1880000000000006</v>
      </c>
    </row>
    <row r="22" spans="1:7" ht="45" customHeight="1" thickBot="1">
      <c r="A22" s="159" t="s">
        <v>26</v>
      </c>
      <c r="B22" s="160"/>
      <c r="C22" s="160"/>
      <c r="D22" s="160"/>
      <c r="E22" s="160"/>
      <c r="F22" s="160"/>
      <c r="G22" s="160"/>
    </row>
    <row r="23" spans="1:7" ht="45" customHeight="1" thickBot="1">
      <c r="A23" s="52">
        <v>11</v>
      </c>
      <c r="B23" s="58" t="s">
        <v>27</v>
      </c>
      <c r="C23" s="59" t="s">
        <v>28</v>
      </c>
      <c r="D23" s="60">
        <f>D24+D25+D26+D27+D28+D29</f>
        <v>2.5500000000000003</v>
      </c>
      <c r="E23" s="60">
        <f>E24+E25+E26+E28+E29</f>
        <v>2.3699999999999997</v>
      </c>
      <c r="F23" s="76">
        <f>F24+F25+F26+F27+F28+F29</f>
        <v>2.6519999999999997</v>
      </c>
      <c r="G23" s="76">
        <f>G24+G25+G26+G27+G28+G29</f>
        <v>2.4647999999999999</v>
      </c>
    </row>
    <row r="24" spans="1:7" ht="45" customHeight="1" thickBot="1">
      <c r="A24" s="52" t="s">
        <v>29</v>
      </c>
      <c r="B24" s="58" t="s">
        <v>30</v>
      </c>
      <c r="C24" s="61"/>
      <c r="D24" s="62">
        <v>1.1100000000000001</v>
      </c>
      <c r="E24" s="62">
        <v>1.1100000000000001</v>
      </c>
      <c r="F24" s="75">
        <f>D24*1.04</f>
        <v>1.1544000000000001</v>
      </c>
      <c r="G24" s="75">
        <f>E24*1.04</f>
        <v>1.1544000000000001</v>
      </c>
    </row>
    <row r="25" spans="1:7" ht="45" customHeight="1" thickBot="1">
      <c r="A25" s="52" t="s">
        <v>31</v>
      </c>
      <c r="B25" s="58" t="s">
        <v>32</v>
      </c>
      <c r="C25" s="61"/>
      <c r="D25" s="62">
        <v>0.66</v>
      </c>
      <c r="E25" s="62">
        <v>0.66</v>
      </c>
      <c r="F25" s="75">
        <f t="shared" ref="F25:G29" si="1">D25*1.04</f>
        <v>0.68640000000000001</v>
      </c>
      <c r="G25" s="75">
        <f t="shared" si="1"/>
        <v>0.68640000000000001</v>
      </c>
    </row>
    <row r="26" spans="1:7" ht="45" customHeight="1" thickBot="1">
      <c r="A26" s="52" t="s">
        <v>33</v>
      </c>
      <c r="B26" s="58" t="s">
        <v>34</v>
      </c>
      <c r="C26" s="61"/>
      <c r="D26" s="63">
        <v>0.21</v>
      </c>
      <c r="E26" s="63">
        <v>0.21</v>
      </c>
      <c r="F26" s="75">
        <f t="shared" si="1"/>
        <v>0.21840000000000001</v>
      </c>
      <c r="G26" s="75">
        <f t="shared" si="1"/>
        <v>0.21840000000000001</v>
      </c>
    </row>
    <row r="27" spans="1:7" ht="45" customHeight="1" thickBot="1">
      <c r="A27" s="52" t="s">
        <v>35</v>
      </c>
      <c r="B27" s="58" t="s">
        <v>36</v>
      </c>
      <c r="C27" s="61"/>
      <c r="D27" s="62">
        <v>0.18</v>
      </c>
      <c r="E27" s="63"/>
      <c r="F27" s="75">
        <f t="shared" si="1"/>
        <v>0.18720000000000001</v>
      </c>
      <c r="G27" s="75"/>
    </row>
    <row r="28" spans="1:7" ht="45" customHeight="1" thickBot="1">
      <c r="A28" s="52" t="s">
        <v>37</v>
      </c>
      <c r="B28" s="58" t="s">
        <v>38</v>
      </c>
      <c r="C28" s="61"/>
      <c r="D28" s="62">
        <v>0.28000000000000003</v>
      </c>
      <c r="E28" s="62">
        <v>0.28000000000000003</v>
      </c>
      <c r="F28" s="75">
        <f t="shared" si="1"/>
        <v>0.29120000000000001</v>
      </c>
      <c r="G28" s="75">
        <f>E28*1.04</f>
        <v>0.29120000000000001</v>
      </c>
    </row>
    <row r="29" spans="1:7" ht="45" customHeight="1" thickBot="1">
      <c r="A29" s="52" t="s">
        <v>39</v>
      </c>
      <c r="B29" s="58" t="s">
        <v>40</v>
      </c>
      <c r="C29" s="61"/>
      <c r="D29" s="62">
        <v>0.11</v>
      </c>
      <c r="E29" s="62">
        <v>0.11</v>
      </c>
      <c r="F29" s="75">
        <f t="shared" si="1"/>
        <v>0.1144</v>
      </c>
      <c r="G29" s="75">
        <f>E29*1.04</f>
        <v>0.1144</v>
      </c>
    </row>
    <row r="30" spans="1:7" ht="45" customHeight="1" thickBot="1">
      <c r="A30" s="52">
        <v>12</v>
      </c>
      <c r="B30" s="58" t="s">
        <v>41</v>
      </c>
      <c r="C30" s="64" t="s">
        <v>43</v>
      </c>
      <c r="D30" s="65" t="s">
        <v>42</v>
      </c>
      <c r="E30" s="65" t="s">
        <v>42</v>
      </c>
      <c r="F30" s="77" t="s">
        <v>42</v>
      </c>
      <c r="G30" s="78" t="s">
        <v>42</v>
      </c>
    </row>
    <row r="31" spans="1:7" ht="45" customHeight="1" thickBot="1">
      <c r="A31" s="66"/>
      <c r="B31" s="67" t="s">
        <v>44</v>
      </c>
      <c r="C31" s="68"/>
      <c r="D31" s="56">
        <f>D9+D10+D11+D12+D13+D14+D15+D17+D18+D20+D21+D24+D25+D26+D27+D28+D29</f>
        <v>39.729999999999997</v>
      </c>
      <c r="E31" s="56">
        <f>E9+E10+E11+E12+E13+E14+E15+E17+E18+E20+E21+E24+E25+E26+E27+E28+E29</f>
        <v>33.739999999999995</v>
      </c>
      <c r="F31" s="74">
        <f>F9+F10+F11+F12+F13+F14+F15+F17+F18+F20+F21+F24+F25+F26+F27+F28+F29</f>
        <v>41.319200000000016</v>
      </c>
      <c r="G31" s="74">
        <f>G9+G10+G11+G12+G13+G14+G15+G17+G18+G20+G21+G24+G25+G26+G27+G28+G29</f>
        <v>35.089600000000011</v>
      </c>
    </row>
    <row r="32" spans="1:7" ht="45" customHeight="1" thickBot="1">
      <c r="A32" s="66"/>
      <c r="B32" s="67" t="s">
        <v>45</v>
      </c>
      <c r="C32" s="68"/>
      <c r="D32" s="55"/>
      <c r="E32" s="55"/>
      <c r="F32" s="79">
        <f>F31/D31</f>
        <v>1.0400000000000005</v>
      </c>
      <c r="G32" s="79">
        <f>G31/E31</f>
        <v>1.0400000000000005</v>
      </c>
    </row>
    <row r="34" spans="2:7" ht="43.9" customHeight="1">
      <c r="B34" s="146" t="s">
        <v>46</v>
      </c>
      <c r="C34" s="146"/>
      <c r="D34" s="146"/>
      <c r="E34" s="47"/>
      <c r="F34" s="47"/>
      <c r="G34" s="49" t="s">
        <v>50</v>
      </c>
    </row>
  </sheetData>
  <mergeCells count="7">
    <mergeCell ref="F5:G5"/>
    <mergeCell ref="A22:G22"/>
    <mergeCell ref="B34:D34"/>
    <mergeCell ref="A5:A7"/>
    <mergeCell ref="B5:B7"/>
    <mergeCell ref="C5:C7"/>
    <mergeCell ref="D5:E5"/>
  </mergeCells>
  <hyperlinks>
    <hyperlink ref="B5" location="Par147" display="Par147" xr:uid="{00000000-0004-0000-0100-000000000000}"/>
    <hyperlink ref="C5" location="Par147" display="Par147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workbookViewId="0">
      <selection activeCell="A3" sqref="A3:J3"/>
    </sheetView>
  </sheetViews>
  <sheetFormatPr defaultColWidth="9" defaultRowHeight="15"/>
  <cols>
    <col min="1" max="1" width="21.42578125" style="80" customWidth="1"/>
    <col min="2" max="2" width="9.42578125" style="80" customWidth="1"/>
    <col min="3" max="3" width="10.140625" style="80" customWidth="1"/>
    <col min="4" max="4" width="10.85546875" style="80" customWidth="1"/>
    <col min="5" max="5" width="12" style="80" customWidth="1"/>
    <col min="6" max="6" width="12.140625" style="80" customWidth="1"/>
    <col min="7" max="7" width="11.140625" style="80" customWidth="1"/>
    <col min="8" max="8" width="12.42578125" style="80" customWidth="1"/>
    <col min="9" max="9" width="13.85546875" style="80" customWidth="1"/>
    <col min="10" max="10" width="15.5703125" style="80" customWidth="1"/>
    <col min="11" max="256" width="9" style="80"/>
    <col min="257" max="257" width="21.42578125" style="80" customWidth="1"/>
    <col min="258" max="258" width="9.42578125" style="80" customWidth="1"/>
    <col min="259" max="259" width="10.140625" style="80" customWidth="1"/>
    <col min="260" max="260" width="10.85546875" style="80" customWidth="1"/>
    <col min="261" max="261" width="12" style="80" customWidth="1"/>
    <col min="262" max="262" width="12.140625" style="80" customWidth="1"/>
    <col min="263" max="263" width="11.140625" style="80" customWidth="1"/>
    <col min="264" max="264" width="12.42578125" style="80" customWidth="1"/>
    <col min="265" max="265" width="13.85546875" style="80" customWidth="1"/>
    <col min="266" max="266" width="15.5703125" style="80" customWidth="1"/>
    <col min="267" max="512" width="9" style="80"/>
    <col min="513" max="513" width="21.42578125" style="80" customWidth="1"/>
    <col min="514" max="514" width="9.42578125" style="80" customWidth="1"/>
    <col min="515" max="515" width="10.140625" style="80" customWidth="1"/>
    <col min="516" max="516" width="10.85546875" style="80" customWidth="1"/>
    <col min="517" max="517" width="12" style="80" customWidth="1"/>
    <col min="518" max="518" width="12.140625" style="80" customWidth="1"/>
    <col min="519" max="519" width="11.140625" style="80" customWidth="1"/>
    <col min="520" max="520" width="12.42578125" style="80" customWidth="1"/>
    <col min="521" max="521" width="13.85546875" style="80" customWidth="1"/>
    <col min="522" max="522" width="15.5703125" style="80" customWidth="1"/>
    <col min="523" max="768" width="9" style="80"/>
    <col min="769" max="769" width="21.42578125" style="80" customWidth="1"/>
    <col min="770" max="770" width="9.42578125" style="80" customWidth="1"/>
    <col min="771" max="771" width="10.140625" style="80" customWidth="1"/>
    <col min="772" max="772" width="10.85546875" style="80" customWidth="1"/>
    <col min="773" max="773" width="12" style="80" customWidth="1"/>
    <col min="774" max="774" width="12.140625" style="80" customWidth="1"/>
    <col min="775" max="775" width="11.140625" style="80" customWidth="1"/>
    <col min="776" max="776" width="12.42578125" style="80" customWidth="1"/>
    <col min="777" max="777" width="13.85546875" style="80" customWidth="1"/>
    <col min="778" max="778" width="15.5703125" style="80" customWidth="1"/>
    <col min="779" max="1024" width="9" style="80"/>
    <col min="1025" max="1025" width="21.42578125" style="80" customWidth="1"/>
    <col min="1026" max="1026" width="9.42578125" style="80" customWidth="1"/>
    <col min="1027" max="1027" width="10.140625" style="80" customWidth="1"/>
    <col min="1028" max="1028" width="10.85546875" style="80" customWidth="1"/>
    <col min="1029" max="1029" width="12" style="80" customWidth="1"/>
    <col min="1030" max="1030" width="12.140625" style="80" customWidth="1"/>
    <col min="1031" max="1031" width="11.140625" style="80" customWidth="1"/>
    <col min="1032" max="1032" width="12.42578125" style="80" customWidth="1"/>
    <col min="1033" max="1033" width="13.85546875" style="80" customWidth="1"/>
    <col min="1034" max="1034" width="15.5703125" style="80" customWidth="1"/>
    <col min="1035" max="1280" width="9" style="80"/>
    <col min="1281" max="1281" width="21.42578125" style="80" customWidth="1"/>
    <col min="1282" max="1282" width="9.42578125" style="80" customWidth="1"/>
    <col min="1283" max="1283" width="10.140625" style="80" customWidth="1"/>
    <col min="1284" max="1284" width="10.85546875" style="80" customWidth="1"/>
    <col min="1285" max="1285" width="12" style="80" customWidth="1"/>
    <col min="1286" max="1286" width="12.140625" style="80" customWidth="1"/>
    <col min="1287" max="1287" width="11.140625" style="80" customWidth="1"/>
    <col min="1288" max="1288" width="12.42578125" style="80" customWidth="1"/>
    <col min="1289" max="1289" width="13.85546875" style="80" customWidth="1"/>
    <col min="1290" max="1290" width="15.5703125" style="80" customWidth="1"/>
    <col min="1291" max="1536" width="9" style="80"/>
    <col min="1537" max="1537" width="21.42578125" style="80" customWidth="1"/>
    <col min="1538" max="1538" width="9.42578125" style="80" customWidth="1"/>
    <col min="1539" max="1539" width="10.140625" style="80" customWidth="1"/>
    <col min="1540" max="1540" width="10.85546875" style="80" customWidth="1"/>
    <col min="1541" max="1541" width="12" style="80" customWidth="1"/>
    <col min="1542" max="1542" width="12.140625" style="80" customWidth="1"/>
    <col min="1543" max="1543" width="11.140625" style="80" customWidth="1"/>
    <col min="1544" max="1544" width="12.42578125" style="80" customWidth="1"/>
    <col min="1545" max="1545" width="13.85546875" style="80" customWidth="1"/>
    <col min="1546" max="1546" width="15.5703125" style="80" customWidth="1"/>
    <col min="1547" max="1792" width="9" style="80"/>
    <col min="1793" max="1793" width="21.42578125" style="80" customWidth="1"/>
    <col min="1794" max="1794" width="9.42578125" style="80" customWidth="1"/>
    <col min="1795" max="1795" width="10.140625" style="80" customWidth="1"/>
    <col min="1796" max="1796" width="10.85546875" style="80" customWidth="1"/>
    <col min="1797" max="1797" width="12" style="80" customWidth="1"/>
    <col min="1798" max="1798" width="12.140625" style="80" customWidth="1"/>
    <col min="1799" max="1799" width="11.140625" style="80" customWidth="1"/>
    <col min="1800" max="1800" width="12.42578125" style="80" customWidth="1"/>
    <col min="1801" max="1801" width="13.85546875" style="80" customWidth="1"/>
    <col min="1802" max="1802" width="15.5703125" style="80" customWidth="1"/>
    <col min="1803" max="2048" width="9" style="80"/>
    <col min="2049" max="2049" width="21.42578125" style="80" customWidth="1"/>
    <col min="2050" max="2050" width="9.42578125" style="80" customWidth="1"/>
    <col min="2051" max="2051" width="10.140625" style="80" customWidth="1"/>
    <col min="2052" max="2052" width="10.85546875" style="80" customWidth="1"/>
    <col min="2053" max="2053" width="12" style="80" customWidth="1"/>
    <col min="2054" max="2054" width="12.140625" style="80" customWidth="1"/>
    <col min="2055" max="2055" width="11.140625" style="80" customWidth="1"/>
    <col min="2056" max="2056" width="12.42578125" style="80" customWidth="1"/>
    <col min="2057" max="2057" width="13.85546875" style="80" customWidth="1"/>
    <col min="2058" max="2058" width="15.5703125" style="80" customWidth="1"/>
    <col min="2059" max="2304" width="9" style="80"/>
    <col min="2305" max="2305" width="21.42578125" style="80" customWidth="1"/>
    <col min="2306" max="2306" width="9.42578125" style="80" customWidth="1"/>
    <col min="2307" max="2307" width="10.140625" style="80" customWidth="1"/>
    <col min="2308" max="2308" width="10.85546875" style="80" customWidth="1"/>
    <col min="2309" max="2309" width="12" style="80" customWidth="1"/>
    <col min="2310" max="2310" width="12.140625" style="80" customWidth="1"/>
    <col min="2311" max="2311" width="11.140625" style="80" customWidth="1"/>
    <col min="2312" max="2312" width="12.42578125" style="80" customWidth="1"/>
    <col min="2313" max="2313" width="13.85546875" style="80" customWidth="1"/>
    <col min="2314" max="2314" width="15.5703125" style="80" customWidth="1"/>
    <col min="2315" max="2560" width="9" style="80"/>
    <col min="2561" max="2561" width="21.42578125" style="80" customWidth="1"/>
    <col min="2562" max="2562" width="9.42578125" style="80" customWidth="1"/>
    <col min="2563" max="2563" width="10.140625" style="80" customWidth="1"/>
    <col min="2564" max="2564" width="10.85546875" style="80" customWidth="1"/>
    <col min="2565" max="2565" width="12" style="80" customWidth="1"/>
    <col min="2566" max="2566" width="12.140625" style="80" customWidth="1"/>
    <col min="2567" max="2567" width="11.140625" style="80" customWidth="1"/>
    <col min="2568" max="2568" width="12.42578125" style="80" customWidth="1"/>
    <col min="2569" max="2569" width="13.85546875" style="80" customWidth="1"/>
    <col min="2570" max="2570" width="15.5703125" style="80" customWidth="1"/>
    <col min="2571" max="2816" width="9" style="80"/>
    <col min="2817" max="2817" width="21.42578125" style="80" customWidth="1"/>
    <col min="2818" max="2818" width="9.42578125" style="80" customWidth="1"/>
    <col min="2819" max="2819" width="10.140625" style="80" customWidth="1"/>
    <col min="2820" max="2820" width="10.85546875" style="80" customWidth="1"/>
    <col min="2821" max="2821" width="12" style="80" customWidth="1"/>
    <col min="2822" max="2822" width="12.140625" style="80" customWidth="1"/>
    <col min="2823" max="2823" width="11.140625" style="80" customWidth="1"/>
    <col min="2824" max="2824" width="12.42578125" style="80" customWidth="1"/>
    <col min="2825" max="2825" width="13.85546875" style="80" customWidth="1"/>
    <col min="2826" max="2826" width="15.5703125" style="80" customWidth="1"/>
    <col min="2827" max="3072" width="9" style="80"/>
    <col min="3073" max="3073" width="21.42578125" style="80" customWidth="1"/>
    <col min="3074" max="3074" width="9.42578125" style="80" customWidth="1"/>
    <col min="3075" max="3075" width="10.140625" style="80" customWidth="1"/>
    <col min="3076" max="3076" width="10.85546875" style="80" customWidth="1"/>
    <col min="3077" max="3077" width="12" style="80" customWidth="1"/>
    <col min="3078" max="3078" width="12.140625" style="80" customWidth="1"/>
    <col min="3079" max="3079" width="11.140625" style="80" customWidth="1"/>
    <col min="3080" max="3080" width="12.42578125" style="80" customWidth="1"/>
    <col min="3081" max="3081" width="13.85546875" style="80" customWidth="1"/>
    <col min="3082" max="3082" width="15.5703125" style="80" customWidth="1"/>
    <col min="3083" max="3328" width="9" style="80"/>
    <col min="3329" max="3329" width="21.42578125" style="80" customWidth="1"/>
    <col min="3330" max="3330" width="9.42578125" style="80" customWidth="1"/>
    <col min="3331" max="3331" width="10.140625" style="80" customWidth="1"/>
    <col min="3332" max="3332" width="10.85546875" style="80" customWidth="1"/>
    <col min="3333" max="3333" width="12" style="80" customWidth="1"/>
    <col min="3334" max="3334" width="12.140625" style="80" customWidth="1"/>
    <col min="3335" max="3335" width="11.140625" style="80" customWidth="1"/>
    <col min="3336" max="3336" width="12.42578125" style="80" customWidth="1"/>
    <col min="3337" max="3337" width="13.85546875" style="80" customWidth="1"/>
    <col min="3338" max="3338" width="15.5703125" style="80" customWidth="1"/>
    <col min="3339" max="3584" width="9" style="80"/>
    <col min="3585" max="3585" width="21.42578125" style="80" customWidth="1"/>
    <col min="3586" max="3586" width="9.42578125" style="80" customWidth="1"/>
    <col min="3587" max="3587" width="10.140625" style="80" customWidth="1"/>
    <col min="3588" max="3588" width="10.85546875" style="80" customWidth="1"/>
    <col min="3589" max="3589" width="12" style="80" customWidth="1"/>
    <col min="3590" max="3590" width="12.140625" style="80" customWidth="1"/>
    <col min="3591" max="3591" width="11.140625" style="80" customWidth="1"/>
    <col min="3592" max="3592" width="12.42578125" style="80" customWidth="1"/>
    <col min="3593" max="3593" width="13.85546875" style="80" customWidth="1"/>
    <col min="3594" max="3594" width="15.5703125" style="80" customWidth="1"/>
    <col min="3595" max="3840" width="9" style="80"/>
    <col min="3841" max="3841" width="21.42578125" style="80" customWidth="1"/>
    <col min="3842" max="3842" width="9.42578125" style="80" customWidth="1"/>
    <col min="3843" max="3843" width="10.140625" style="80" customWidth="1"/>
    <col min="3844" max="3844" width="10.85546875" style="80" customWidth="1"/>
    <col min="3845" max="3845" width="12" style="80" customWidth="1"/>
    <col min="3846" max="3846" width="12.140625" style="80" customWidth="1"/>
    <col min="3847" max="3847" width="11.140625" style="80" customWidth="1"/>
    <col min="3848" max="3848" width="12.42578125" style="80" customWidth="1"/>
    <col min="3849" max="3849" width="13.85546875" style="80" customWidth="1"/>
    <col min="3850" max="3850" width="15.5703125" style="80" customWidth="1"/>
    <col min="3851" max="4096" width="9" style="80"/>
    <col min="4097" max="4097" width="21.42578125" style="80" customWidth="1"/>
    <col min="4098" max="4098" width="9.42578125" style="80" customWidth="1"/>
    <col min="4099" max="4099" width="10.140625" style="80" customWidth="1"/>
    <col min="4100" max="4100" width="10.85546875" style="80" customWidth="1"/>
    <col min="4101" max="4101" width="12" style="80" customWidth="1"/>
    <col min="4102" max="4102" width="12.140625" style="80" customWidth="1"/>
    <col min="4103" max="4103" width="11.140625" style="80" customWidth="1"/>
    <col min="4104" max="4104" width="12.42578125" style="80" customWidth="1"/>
    <col min="4105" max="4105" width="13.85546875" style="80" customWidth="1"/>
    <col min="4106" max="4106" width="15.5703125" style="80" customWidth="1"/>
    <col min="4107" max="4352" width="9" style="80"/>
    <col min="4353" max="4353" width="21.42578125" style="80" customWidth="1"/>
    <col min="4354" max="4354" width="9.42578125" style="80" customWidth="1"/>
    <col min="4355" max="4355" width="10.140625" style="80" customWidth="1"/>
    <col min="4356" max="4356" width="10.85546875" style="80" customWidth="1"/>
    <col min="4357" max="4357" width="12" style="80" customWidth="1"/>
    <col min="4358" max="4358" width="12.140625" style="80" customWidth="1"/>
    <col min="4359" max="4359" width="11.140625" style="80" customWidth="1"/>
    <col min="4360" max="4360" width="12.42578125" style="80" customWidth="1"/>
    <col min="4361" max="4361" width="13.85546875" style="80" customWidth="1"/>
    <col min="4362" max="4362" width="15.5703125" style="80" customWidth="1"/>
    <col min="4363" max="4608" width="9" style="80"/>
    <col min="4609" max="4609" width="21.42578125" style="80" customWidth="1"/>
    <col min="4610" max="4610" width="9.42578125" style="80" customWidth="1"/>
    <col min="4611" max="4611" width="10.140625" style="80" customWidth="1"/>
    <col min="4612" max="4612" width="10.85546875" style="80" customWidth="1"/>
    <col min="4613" max="4613" width="12" style="80" customWidth="1"/>
    <col min="4614" max="4614" width="12.140625" style="80" customWidth="1"/>
    <col min="4615" max="4615" width="11.140625" style="80" customWidth="1"/>
    <col min="4616" max="4616" width="12.42578125" style="80" customWidth="1"/>
    <col min="4617" max="4617" width="13.85546875" style="80" customWidth="1"/>
    <col min="4618" max="4618" width="15.5703125" style="80" customWidth="1"/>
    <col min="4619" max="4864" width="9" style="80"/>
    <col min="4865" max="4865" width="21.42578125" style="80" customWidth="1"/>
    <col min="4866" max="4866" width="9.42578125" style="80" customWidth="1"/>
    <col min="4867" max="4867" width="10.140625" style="80" customWidth="1"/>
    <col min="4868" max="4868" width="10.85546875" style="80" customWidth="1"/>
    <col min="4869" max="4869" width="12" style="80" customWidth="1"/>
    <col min="4870" max="4870" width="12.140625" style="80" customWidth="1"/>
    <col min="4871" max="4871" width="11.140625" style="80" customWidth="1"/>
    <col min="4872" max="4872" width="12.42578125" style="80" customWidth="1"/>
    <col min="4873" max="4873" width="13.85546875" style="80" customWidth="1"/>
    <col min="4874" max="4874" width="15.5703125" style="80" customWidth="1"/>
    <col min="4875" max="5120" width="9" style="80"/>
    <col min="5121" max="5121" width="21.42578125" style="80" customWidth="1"/>
    <col min="5122" max="5122" width="9.42578125" style="80" customWidth="1"/>
    <col min="5123" max="5123" width="10.140625" style="80" customWidth="1"/>
    <col min="5124" max="5124" width="10.85546875" style="80" customWidth="1"/>
    <col min="5125" max="5125" width="12" style="80" customWidth="1"/>
    <col min="5126" max="5126" width="12.140625" style="80" customWidth="1"/>
    <col min="5127" max="5127" width="11.140625" style="80" customWidth="1"/>
    <col min="5128" max="5128" width="12.42578125" style="80" customWidth="1"/>
    <col min="5129" max="5129" width="13.85546875" style="80" customWidth="1"/>
    <col min="5130" max="5130" width="15.5703125" style="80" customWidth="1"/>
    <col min="5131" max="5376" width="9" style="80"/>
    <col min="5377" max="5377" width="21.42578125" style="80" customWidth="1"/>
    <col min="5378" max="5378" width="9.42578125" style="80" customWidth="1"/>
    <col min="5379" max="5379" width="10.140625" style="80" customWidth="1"/>
    <col min="5380" max="5380" width="10.85546875" style="80" customWidth="1"/>
    <col min="5381" max="5381" width="12" style="80" customWidth="1"/>
    <col min="5382" max="5382" width="12.140625" style="80" customWidth="1"/>
    <col min="5383" max="5383" width="11.140625" style="80" customWidth="1"/>
    <col min="5384" max="5384" width="12.42578125" style="80" customWidth="1"/>
    <col min="5385" max="5385" width="13.85546875" style="80" customWidth="1"/>
    <col min="5386" max="5386" width="15.5703125" style="80" customWidth="1"/>
    <col min="5387" max="5632" width="9" style="80"/>
    <col min="5633" max="5633" width="21.42578125" style="80" customWidth="1"/>
    <col min="5634" max="5634" width="9.42578125" style="80" customWidth="1"/>
    <col min="5635" max="5635" width="10.140625" style="80" customWidth="1"/>
    <col min="5636" max="5636" width="10.85546875" style="80" customWidth="1"/>
    <col min="5637" max="5637" width="12" style="80" customWidth="1"/>
    <col min="5638" max="5638" width="12.140625" style="80" customWidth="1"/>
    <col min="5639" max="5639" width="11.140625" style="80" customWidth="1"/>
    <col min="5640" max="5640" width="12.42578125" style="80" customWidth="1"/>
    <col min="5641" max="5641" width="13.85546875" style="80" customWidth="1"/>
    <col min="5642" max="5642" width="15.5703125" style="80" customWidth="1"/>
    <col min="5643" max="5888" width="9" style="80"/>
    <col min="5889" max="5889" width="21.42578125" style="80" customWidth="1"/>
    <col min="5890" max="5890" width="9.42578125" style="80" customWidth="1"/>
    <col min="5891" max="5891" width="10.140625" style="80" customWidth="1"/>
    <col min="5892" max="5892" width="10.85546875" style="80" customWidth="1"/>
    <col min="5893" max="5893" width="12" style="80" customWidth="1"/>
    <col min="5894" max="5894" width="12.140625" style="80" customWidth="1"/>
    <col min="5895" max="5895" width="11.140625" style="80" customWidth="1"/>
    <col min="5896" max="5896" width="12.42578125" style="80" customWidth="1"/>
    <col min="5897" max="5897" width="13.85546875" style="80" customWidth="1"/>
    <col min="5898" max="5898" width="15.5703125" style="80" customWidth="1"/>
    <col min="5899" max="6144" width="9" style="80"/>
    <col min="6145" max="6145" width="21.42578125" style="80" customWidth="1"/>
    <col min="6146" max="6146" width="9.42578125" style="80" customWidth="1"/>
    <col min="6147" max="6147" width="10.140625" style="80" customWidth="1"/>
    <col min="6148" max="6148" width="10.85546875" style="80" customWidth="1"/>
    <col min="6149" max="6149" width="12" style="80" customWidth="1"/>
    <col min="6150" max="6150" width="12.140625" style="80" customWidth="1"/>
    <col min="6151" max="6151" width="11.140625" style="80" customWidth="1"/>
    <col min="6152" max="6152" width="12.42578125" style="80" customWidth="1"/>
    <col min="6153" max="6153" width="13.85546875" style="80" customWidth="1"/>
    <col min="6154" max="6154" width="15.5703125" style="80" customWidth="1"/>
    <col min="6155" max="6400" width="9" style="80"/>
    <col min="6401" max="6401" width="21.42578125" style="80" customWidth="1"/>
    <col min="6402" max="6402" width="9.42578125" style="80" customWidth="1"/>
    <col min="6403" max="6403" width="10.140625" style="80" customWidth="1"/>
    <col min="6404" max="6404" width="10.85546875" style="80" customWidth="1"/>
    <col min="6405" max="6405" width="12" style="80" customWidth="1"/>
    <col min="6406" max="6406" width="12.140625" style="80" customWidth="1"/>
    <col min="6407" max="6407" width="11.140625" style="80" customWidth="1"/>
    <col min="6408" max="6408" width="12.42578125" style="80" customWidth="1"/>
    <col min="6409" max="6409" width="13.85546875" style="80" customWidth="1"/>
    <col min="6410" max="6410" width="15.5703125" style="80" customWidth="1"/>
    <col min="6411" max="6656" width="9" style="80"/>
    <col min="6657" max="6657" width="21.42578125" style="80" customWidth="1"/>
    <col min="6658" max="6658" width="9.42578125" style="80" customWidth="1"/>
    <col min="6659" max="6659" width="10.140625" style="80" customWidth="1"/>
    <col min="6660" max="6660" width="10.85546875" style="80" customWidth="1"/>
    <col min="6661" max="6661" width="12" style="80" customWidth="1"/>
    <col min="6662" max="6662" width="12.140625" style="80" customWidth="1"/>
    <col min="6663" max="6663" width="11.140625" style="80" customWidth="1"/>
    <col min="6664" max="6664" width="12.42578125" style="80" customWidth="1"/>
    <col min="6665" max="6665" width="13.85546875" style="80" customWidth="1"/>
    <col min="6666" max="6666" width="15.5703125" style="80" customWidth="1"/>
    <col min="6667" max="6912" width="9" style="80"/>
    <col min="6913" max="6913" width="21.42578125" style="80" customWidth="1"/>
    <col min="6914" max="6914" width="9.42578125" style="80" customWidth="1"/>
    <col min="6915" max="6915" width="10.140625" style="80" customWidth="1"/>
    <col min="6916" max="6916" width="10.85546875" style="80" customWidth="1"/>
    <col min="6917" max="6917" width="12" style="80" customWidth="1"/>
    <col min="6918" max="6918" width="12.140625" style="80" customWidth="1"/>
    <col min="6919" max="6919" width="11.140625" style="80" customWidth="1"/>
    <col min="6920" max="6920" width="12.42578125" style="80" customWidth="1"/>
    <col min="6921" max="6921" width="13.85546875" style="80" customWidth="1"/>
    <col min="6922" max="6922" width="15.5703125" style="80" customWidth="1"/>
    <col min="6923" max="7168" width="9" style="80"/>
    <col min="7169" max="7169" width="21.42578125" style="80" customWidth="1"/>
    <col min="7170" max="7170" width="9.42578125" style="80" customWidth="1"/>
    <col min="7171" max="7171" width="10.140625" style="80" customWidth="1"/>
    <col min="7172" max="7172" width="10.85546875" style="80" customWidth="1"/>
    <col min="7173" max="7173" width="12" style="80" customWidth="1"/>
    <col min="7174" max="7174" width="12.140625" style="80" customWidth="1"/>
    <col min="7175" max="7175" width="11.140625" style="80" customWidth="1"/>
    <col min="7176" max="7176" width="12.42578125" style="80" customWidth="1"/>
    <col min="7177" max="7177" width="13.85546875" style="80" customWidth="1"/>
    <col min="7178" max="7178" width="15.5703125" style="80" customWidth="1"/>
    <col min="7179" max="7424" width="9" style="80"/>
    <col min="7425" max="7425" width="21.42578125" style="80" customWidth="1"/>
    <col min="7426" max="7426" width="9.42578125" style="80" customWidth="1"/>
    <col min="7427" max="7427" width="10.140625" style="80" customWidth="1"/>
    <col min="7428" max="7428" width="10.85546875" style="80" customWidth="1"/>
    <col min="7429" max="7429" width="12" style="80" customWidth="1"/>
    <col min="7430" max="7430" width="12.140625" style="80" customWidth="1"/>
    <col min="7431" max="7431" width="11.140625" style="80" customWidth="1"/>
    <col min="7432" max="7432" width="12.42578125" style="80" customWidth="1"/>
    <col min="7433" max="7433" width="13.85546875" style="80" customWidth="1"/>
    <col min="7434" max="7434" width="15.5703125" style="80" customWidth="1"/>
    <col min="7435" max="7680" width="9" style="80"/>
    <col min="7681" max="7681" width="21.42578125" style="80" customWidth="1"/>
    <col min="7682" max="7682" width="9.42578125" style="80" customWidth="1"/>
    <col min="7683" max="7683" width="10.140625" style="80" customWidth="1"/>
    <col min="7684" max="7684" width="10.85546875" style="80" customWidth="1"/>
    <col min="7685" max="7685" width="12" style="80" customWidth="1"/>
    <col min="7686" max="7686" width="12.140625" style="80" customWidth="1"/>
    <col min="7687" max="7687" width="11.140625" style="80" customWidth="1"/>
    <col min="7688" max="7688" width="12.42578125" style="80" customWidth="1"/>
    <col min="7689" max="7689" width="13.85546875" style="80" customWidth="1"/>
    <col min="7690" max="7690" width="15.5703125" style="80" customWidth="1"/>
    <col min="7691" max="7936" width="9" style="80"/>
    <col min="7937" max="7937" width="21.42578125" style="80" customWidth="1"/>
    <col min="7938" max="7938" width="9.42578125" style="80" customWidth="1"/>
    <col min="7939" max="7939" width="10.140625" style="80" customWidth="1"/>
    <col min="7940" max="7940" width="10.85546875" style="80" customWidth="1"/>
    <col min="7941" max="7941" width="12" style="80" customWidth="1"/>
    <col min="7942" max="7942" width="12.140625" style="80" customWidth="1"/>
    <col min="7943" max="7943" width="11.140625" style="80" customWidth="1"/>
    <col min="7944" max="7944" width="12.42578125" style="80" customWidth="1"/>
    <col min="7945" max="7945" width="13.85546875" style="80" customWidth="1"/>
    <col min="7946" max="7946" width="15.5703125" style="80" customWidth="1"/>
    <col min="7947" max="8192" width="9" style="80"/>
    <col min="8193" max="8193" width="21.42578125" style="80" customWidth="1"/>
    <col min="8194" max="8194" width="9.42578125" style="80" customWidth="1"/>
    <col min="8195" max="8195" width="10.140625" style="80" customWidth="1"/>
    <col min="8196" max="8196" width="10.85546875" style="80" customWidth="1"/>
    <col min="8197" max="8197" width="12" style="80" customWidth="1"/>
    <col min="8198" max="8198" width="12.140625" style="80" customWidth="1"/>
    <col min="8199" max="8199" width="11.140625" style="80" customWidth="1"/>
    <col min="8200" max="8200" width="12.42578125" style="80" customWidth="1"/>
    <col min="8201" max="8201" width="13.85546875" style="80" customWidth="1"/>
    <col min="8202" max="8202" width="15.5703125" style="80" customWidth="1"/>
    <col min="8203" max="8448" width="9" style="80"/>
    <col min="8449" max="8449" width="21.42578125" style="80" customWidth="1"/>
    <col min="8450" max="8450" width="9.42578125" style="80" customWidth="1"/>
    <col min="8451" max="8451" width="10.140625" style="80" customWidth="1"/>
    <col min="8452" max="8452" width="10.85546875" style="80" customWidth="1"/>
    <col min="8453" max="8453" width="12" style="80" customWidth="1"/>
    <col min="8454" max="8454" width="12.140625" style="80" customWidth="1"/>
    <col min="8455" max="8455" width="11.140625" style="80" customWidth="1"/>
    <col min="8456" max="8456" width="12.42578125" style="80" customWidth="1"/>
    <col min="8457" max="8457" width="13.85546875" style="80" customWidth="1"/>
    <col min="8458" max="8458" width="15.5703125" style="80" customWidth="1"/>
    <col min="8459" max="8704" width="9" style="80"/>
    <col min="8705" max="8705" width="21.42578125" style="80" customWidth="1"/>
    <col min="8706" max="8706" width="9.42578125" style="80" customWidth="1"/>
    <col min="8707" max="8707" width="10.140625" style="80" customWidth="1"/>
    <col min="8708" max="8708" width="10.85546875" style="80" customWidth="1"/>
    <col min="8709" max="8709" width="12" style="80" customWidth="1"/>
    <col min="8710" max="8710" width="12.140625" style="80" customWidth="1"/>
    <col min="8711" max="8711" width="11.140625" style="80" customWidth="1"/>
    <col min="8712" max="8712" width="12.42578125" style="80" customWidth="1"/>
    <col min="8713" max="8713" width="13.85546875" style="80" customWidth="1"/>
    <col min="8714" max="8714" width="15.5703125" style="80" customWidth="1"/>
    <col min="8715" max="8960" width="9" style="80"/>
    <col min="8961" max="8961" width="21.42578125" style="80" customWidth="1"/>
    <col min="8962" max="8962" width="9.42578125" style="80" customWidth="1"/>
    <col min="8963" max="8963" width="10.140625" style="80" customWidth="1"/>
    <col min="8964" max="8964" width="10.85546875" style="80" customWidth="1"/>
    <col min="8965" max="8965" width="12" style="80" customWidth="1"/>
    <col min="8966" max="8966" width="12.140625" style="80" customWidth="1"/>
    <col min="8967" max="8967" width="11.140625" style="80" customWidth="1"/>
    <col min="8968" max="8968" width="12.42578125" style="80" customWidth="1"/>
    <col min="8969" max="8969" width="13.85546875" style="80" customWidth="1"/>
    <col min="8970" max="8970" width="15.5703125" style="80" customWidth="1"/>
    <col min="8971" max="9216" width="9" style="80"/>
    <col min="9217" max="9217" width="21.42578125" style="80" customWidth="1"/>
    <col min="9218" max="9218" width="9.42578125" style="80" customWidth="1"/>
    <col min="9219" max="9219" width="10.140625" style="80" customWidth="1"/>
    <col min="9220" max="9220" width="10.85546875" style="80" customWidth="1"/>
    <col min="9221" max="9221" width="12" style="80" customWidth="1"/>
    <col min="9222" max="9222" width="12.140625" style="80" customWidth="1"/>
    <col min="9223" max="9223" width="11.140625" style="80" customWidth="1"/>
    <col min="9224" max="9224" width="12.42578125" style="80" customWidth="1"/>
    <col min="9225" max="9225" width="13.85546875" style="80" customWidth="1"/>
    <col min="9226" max="9226" width="15.5703125" style="80" customWidth="1"/>
    <col min="9227" max="9472" width="9" style="80"/>
    <col min="9473" max="9473" width="21.42578125" style="80" customWidth="1"/>
    <col min="9474" max="9474" width="9.42578125" style="80" customWidth="1"/>
    <col min="9475" max="9475" width="10.140625" style="80" customWidth="1"/>
    <col min="9476" max="9476" width="10.85546875" style="80" customWidth="1"/>
    <col min="9477" max="9477" width="12" style="80" customWidth="1"/>
    <col min="9478" max="9478" width="12.140625" style="80" customWidth="1"/>
    <col min="9479" max="9479" width="11.140625" style="80" customWidth="1"/>
    <col min="9480" max="9480" width="12.42578125" style="80" customWidth="1"/>
    <col min="9481" max="9481" width="13.85546875" style="80" customWidth="1"/>
    <col min="9482" max="9482" width="15.5703125" style="80" customWidth="1"/>
    <col min="9483" max="9728" width="9" style="80"/>
    <col min="9729" max="9729" width="21.42578125" style="80" customWidth="1"/>
    <col min="9730" max="9730" width="9.42578125" style="80" customWidth="1"/>
    <col min="9731" max="9731" width="10.140625" style="80" customWidth="1"/>
    <col min="9732" max="9732" width="10.85546875" style="80" customWidth="1"/>
    <col min="9733" max="9733" width="12" style="80" customWidth="1"/>
    <col min="9734" max="9734" width="12.140625" style="80" customWidth="1"/>
    <col min="9735" max="9735" width="11.140625" style="80" customWidth="1"/>
    <col min="9736" max="9736" width="12.42578125" style="80" customWidth="1"/>
    <col min="9737" max="9737" width="13.85546875" style="80" customWidth="1"/>
    <col min="9738" max="9738" width="15.5703125" style="80" customWidth="1"/>
    <col min="9739" max="9984" width="9" style="80"/>
    <col min="9985" max="9985" width="21.42578125" style="80" customWidth="1"/>
    <col min="9986" max="9986" width="9.42578125" style="80" customWidth="1"/>
    <col min="9987" max="9987" width="10.140625" style="80" customWidth="1"/>
    <col min="9988" max="9988" width="10.85546875" style="80" customWidth="1"/>
    <col min="9989" max="9989" width="12" style="80" customWidth="1"/>
    <col min="9990" max="9990" width="12.140625" style="80" customWidth="1"/>
    <col min="9991" max="9991" width="11.140625" style="80" customWidth="1"/>
    <col min="9992" max="9992" width="12.42578125" style="80" customWidth="1"/>
    <col min="9993" max="9993" width="13.85546875" style="80" customWidth="1"/>
    <col min="9994" max="9994" width="15.5703125" style="80" customWidth="1"/>
    <col min="9995" max="10240" width="9" style="80"/>
    <col min="10241" max="10241" width="21.42578125" style="80" customWidth="1"/>
    <col min="10242" max="10242" width="9.42578125" style="80" customWidth="1"/>
    <col min="10243" max="10243" width="10.140625" style="80" customWidth="1"/>
    <col min="10244" max="10244" width="10.85546875" style="80" customWidth="1"/>
    <col min="10245" max="10245" width="12" style="80" customWidth="1"/>
    <col min="10246" max="10246" width="12.140625" style="80" customWidth="1"/>
    <col min="10247" max="10247" width="11.140625" style="80" customWidth="1"/>
    <col min="10248" max="10248" width="12.42578125" style="80" customWidth="1"/>
    <col min="10249" max="10249" width="13.85546875" style="80" customWidth="1"/>
    <col min="10250" max="10250" width="15.5703125" style="80" customWidth="1"/>
    <col min="10251" max="10496" width="9" style="80"/>
    <col min="10497" max="10497" width="21.42578125" style="80" customWidth="1"/>
    <col min="10498" max="10498" width="9.42578125" style="80" customWidth="1"/>
    <col min="10499" max="10499" width="10.140625" style="80" customWidth="1"/>
    <col min="10500" max="10500" width="10.85546875" style="80" customWidth="1"/>
    <col min="10501" max="10501" width="12" style="80" customWidth="1"/>
    <col min="10502" max="10502" width="12.140625" style="80" customWidth="1"/>
    <col min="10503" max="10503" width="11.140625" style="80" customWidth="1"/>
    <col min="10504" max="10504" width="12.42578125" style="80" customWidth="1"/>
    <col min="10505" max="10505" width="13.85546875" style="80" customWidth="1"/>
    <col min="10506" max="10506" width="15.5703125" style="80" customWidth="1"/>
    <col min="10507" max="10752" width="9" style="80"/>
    <col min="10753" max="10753" width="21.42578125" style="80" customWidth="1"/>
    <col min="10754" max="10754" width="9.42578125" style="80" customWidth="1"/>
    <col min="10755" max="10755" width="10.140625" style="80" customWidth="1"/>
    <col min="10756" max="10756" width="10.85546875" style="80" customWidth="1"/>
    <col min="10757" max="10757" width="12" style="80" customWidth="1"/>
    <col min="10758" max="10758" width="12.140625" style="80" customWidth="1"/>
    <col min="10759" max="10759" width="11.140625" style="80" customWidth="1"/>
    <col min="10760" max="10760" width="12.42578125" style="80" customWidth="1"/>
    <col min="10761" max="10761" width="13.85546875" style="80" customWidth="1"/>
    <col min="10762" max="10762" width="15.5703125" style="80" customWidth="1"/>
    <col min="10763" max="11008" width="9" style="80"/>
    <col min="11009" max="11009" width="21.42578125" style="80" customWidth="1"/>
    <col min="11010" max="11010" width="9.42578125" style="80" customWidth="1"/>
    <col min="11011" max="11011" width="10.140625" style="80" customWidth="1"/>
    <col min="11012" max="11012" width="10.85546875" style="80" customWidth="1"/>
    <col min="11013" max="11013" width="12" style="80" customWidth="1"/>
    <col min="11014" max="11014" width="12.140625" style="80" customWidth="1"/>
    <col min="11015" max="11015" width="11.140625" style="80" customWidth="1"/>
    <col min="11016" max="11016" width="12.42578125" style="80" customWidth="1"/>
    <col min="11017" max="11017" width="13.85546875" style="80" customWidth="1"/>
    <col min="11018" max="11018" width="15.5703125" style="80" customWidth="1"/>
    <col min="11019" max="11264" width="9" style="80"/>
    <col min="11265" max="11265" width="21.42578125" style="80" customWidth="1"/>
    <col min="11266" max="11266" width="9.42578125" style="80" customWidth="1"/>
    <col min="11267" max="11267" width="10.140625" style="80" customWidth="1"/>
    <col min="11268" max="11268" width="10.85546875" style="80" customWidth="1"/>
    <col min="11269" max="11269" width="12" style="80" customWidth="1"/>
    <col min="11270" max="11270" width="12.140625" style="80" customWidth="1"/>
    <col min="11271" max="11271" width="11.140625" style="80" customWidth="1"/>
    <col min="11272" max="11272" width="12.42578125" style="80" customWidth="1"/>
    <col min="11273" max="11273" width="13.85546875" style="80" customWidth="1"/>
    <col min="11274" max="11274" width="15.5703125" style="80" customWidth="1"/>
    <col min="11275" max="11520" width="9" style="80"/>
    <col min="11521" max="11521" width="21.42578125" style="80" customWidth="1"/>
    <col min="11522" max="11522" width="9.42578125" style="80" customWidth="1"/>
    <col min="11523" max="11523" width="10.140625" style="80" customWidth="1"/>
    <col min="11524" max="11524" width="10.85546875" style="80" customWidth="1"/>
    <col min="11525" max="11525" width="12" style="80" customWidth="1"/>
    <col min="11526" max="11526" width="12.140625" style="80" customWidth="1"/>
    <col min="11527" max="11527" width="11.140625" style="80" customWidth="1"/>
    <col min="11528" max="11528" width="12.42578125" style="80" customWidth="1"/>
    <col min="11529" max="11529" width="13.85546875" style="80" customWidth="1"/>
    <col min="11530" max="11530" width="15.5703125" style="80" customWidth="1"/>
    <col min="11531" max="11776" width="9" style="80"/>
    <col min="11777" max="11777" width="21.42578125" style="80" customWidth="1"/>
    <col min="11778" max="11778" width="9.42578125" style="80" customWidth="1"/>
    <col min="11779" max="11779" width="10.140625" style="80" customWidth="1"/>
    <col min="11780" max="11780" width="10.85546875" style="80" customWidth="1"/>
    <col min="11781" max="11781" width="12" style="80" customWidth="1"/>
    <col min="11782" max="11782" width="12.140625" style="80" customWidth="1"/>
    <col min="11783" max="11783" width="11.140625" style="80" customWidth="1"/>
    <col min="11784" max="11784" width="12.42578125" style="80" customWidth="1"/>
    <col min="11785" max="11785" width="13.85546875" style="80" customWidth="1"/>
    <col min="11786" max="11786" width="15.5703125" style="80" customWidth="1"/>
    <col min="11787" max="12032" width="9" style="80"/>
    <col min="12033" max="12033" width="21.42578125" style="80" customWidth="1"/>
    <col min="12034" max="12034" width="9.42578125" style="80" customWidth="1"/>
    <col min="12035" max="12035" width="10.140625" style="80" customWidth="1"/>
    <col min="12036" max="12036" width="10.85546875" style="80" customWidth="1"/>
    <col min="12037" max="12037" width="12" style="80" customWidth="1"/>
    <col min="12038" max="12038" width="12.140625" style="80" customWidth="1"/>
    <col min="12039" max="12039" width="11.140625" style="80" customWidth="1"/>
    <col min="12040" max="12040" width="12.42578125" style="80" customWidth="1"/>
    <col min="12041" max="12041" width="13.85546875" style="80" customWidth="1"/>
    <col min="12042" max="12042" width="15.5703125" style="80" customWidth="1"/>
    <col min="12043" max="12288" width="9" style="80"/>
    <col min="12289" max="12289" width="21.42578125" style="80" customWidth="1"/>
    <col min="12290" max="12290" width="9.42578125" style="80" customWidth="1"/>
    <col min="12291" max="12291" width="10.140625" style="80" customWidth="1"/>
    <col min="12292" max="12292" width="10.85546875" style="80" customWidth="1"/>
    <col min="12293" max="12293" width="12" style="80" customWidth="1"/>
    <col min="12294" max="12294" width="12.140625" style="80" customWidth="1"/>
    <col min="12295" max="12295" width="11.140625" style="80" customWidth="1"/>
    <col min="12296" max="12296" width="12.42578125" style="80" customWidth="1"/>
    <col min="12297" max="12297" width="13.85546875" style="80" customWidth="1"/>
    <col min="12298" max="12298" width="15.5703125" style="80" customWidth="1"/>
    <col min="12299" max="12544" width="9" style="80"/>
    <col min="12545" max="12545" width="21.42578125" style="80" customWidth="1"/>
    <col min="12546" max="12546" width="9.42578125" style="80" customWidth="1"/>
    <col min="12547" max="12547" width="10.140625" style="80" customWidth="1"/>
    <col min="12548" max="12548" width="10.85546875" style="80" customWidth="1"/>
    <col min="12549" max="12549" width="12" style="80" customWidth="1"/>
    <col min="12550" max="12550" width="12.140625" style="80" customWidth="1"/>
    <col min="12551" max="12551" width="11.140625" style="80" customWidth="1"/>
    <col min="12552" max="12552" width="12.42578125" style="80" customWidth="1"/>
    <col min="12553" max="12553" width="13.85546875" style="80" customWidth="1"/>
    <col min="12554" max="12554" width="15.5703125" style="80" customWidth="1"/>
    <col min="12555" max="12800" width="9" style="80"/>
    <col min="12801" max="12801" width="21.42578125" style="80" customWidth="1"/>
    <col min="12802" max="12802" width="9.42578125" style="80" customWidth="1"/>
    <col min="12803" max="12803" width="10.140625" style="80" customWidth="1"/>
    <col min="12804" max="12804" width="10.85546875" style="80" customWidth="1"/>
    <col min="12805" max="12805" width="12" style="80" customWidth="1"/>
    <col min="12806" max="12806" width="12.140625" style="80" customWidth="1"/>
    <col min="12807" max="12807" width="11.140625" style="80" customWidth="1"/>
    <col min="12808" max="12808" width="12.42578125" style="80" customWidth="1"/>
    <col min="12809" max="12809" width="13.85546875" style="80" customWidth="1"/>
    <col min="12810" max="12810" width="15.5703125" style="80" customWidth="1"/>
    <col min="12811" max="13056" width="9" style="80"/>
    <col min="13057" max="13057" width="21.42578125" style="80" customWidth="1"/>
    <col min="13058" max="13058" width="9.42578125" style="80" customWidth="1"/>
    <col min="13059" max="13059" width="10.140625" style="80" customWidth="1"/>
    <col min="13060" max="13060" width="10.85546875" style="80" customWidth="1"/>
    <col min="13061" max="13061" width="12" style="80" customWidth="1"/>
    <col min="13062" max="13062" width="12.140625" style="80" customWidth="1"/>
    <col min="13063" max="13063" width="11.140625" style="80" customWidth="1"/>
    <col min="13064" max="13064" width="12.42578125" style="80" customWidth="1"/>
    <col min="13065" max="13065" width="13.85546875" style="80" customWidth="1"/>
    <col min="13066" max="13066" width="15.5703125" style="80" customWidth="1"/>
    <col min="13067" max="13312" width="9" style="80"/>
    <col min="13313" max="13313" width="21.42578125" style="80" customWidth="1"/>
    <col min="13314" max="13314" width="9.42578125" style="80" customWidth="1"/>
    <col min="13315" max="13315" width="10.140625" style="80" customWidth="1"/>
    <col min="13316" max="13316" width="10.85546875" style="80" customWidth="1"/>
    <col min="13317" max="13317" width="12" style="80" customWidth="1"/>
    <col min="13318" max="13318" width="12.140625" style="80" customWidth="1"/>
    <col min="13319" max="13319" width="11.140625" style="80" customWidth="1"/>
    <col min="13320" max="13320" width="12.42578125" style="80" customWidth="1"/>
    <col min="13321" max="13321" width="13.85546875" style="80" customWidth="1"/>
    <col min="13322" max="13322" width="15.5703125" style="80" customWidth="1"/>
    <col min="13323" max="13568" width="9" style="80"/>
    <col min="13569" max="13569" width="21.42578125" style="80" customWidth="1"/>
    <col min="13570" max="13570" width="9.42578125" style="80" customWidth="1"/>
    <col min="13571" max="13571" width="10.140625" style="80" customWidth="1"/>
    <col min="13572" max="13572" width="10.85546875" style="80" customWidth="1"/>
    <col min="13573" max="13573" width="12" style="80" customWidth="1"/>
    <col min="13574" max="13574" width="12.140625" style="80" customWidth="1"/>
    <col min="13575" max="13575" width="11.140625" style="80" customWidth="1"/>
    <col min="13576" max="13576" width="12.42578125" style="80" customWidth="1"/>
    <col min="13577" max="13577" width="13.85546875" style="80" customWidth="1"/>
    <col min="13578" max="13578" width="15.5703125" style="80" customWidth="1"/>
    <col min="13579" max="13824" width="9" style="80"/>
    <col min="13825" max="13825" width="21.42578125" style="80" customWidth="1"/>
    <col min="13826" max="13826" width="9.42578125" style="80" customWidth="1"/>
    <col min="13827" max="13827" width="10.140625" style="80" customWidth="1"/>
    <col min="13828" max="13828" width="10.85546875" style="80" customWidth="1"/>
    <col min="13829" max="13829" width="12" style="80" customWidth="1"/>
    <col min="13830" max="13830" width="12.140625" style="80" customWidth="1"/>
    <col min="13831" max="13831" width="11.140625" style="80" customWidth="1"/>
    <col min="13832" max="13832" width="12.42578125" style="80" customWidth="1"/>
    <col min="13833" max="13833" width="13.85546875" style="80" customWidth="1"/>
    <col min="13834" max="13834" width="15.5703125" style="80" customWidth="1"/>
    <col min="13835" max="14080" width="9" style="80"/>
    <col min="14081" max="14081" width="21.42578125" style="80" customWidth="1"/>
    <col min="14082" max="14082" width="9.42578125" style="80" customWidth="1"/>
    <col min="14083" max="14083" width="10.140625" style="80" customWidth="1"/>
    <col min="14084" max="14084" width="10.85546875" style="80" customWidth="1"/>
    <col min="14085" max="14085" width="12" style="80" customWidth="1"/>
    <col min="14086" max="14086" width="12.140625" style="80" customWidth="1"/>
    <col min="14087" max="14087" width="11.140625" style="80" customWidth="1"/>
    <col min="14088" max="14088" width="12.42578125" style="80" customWidth="1"/>
    <col min="14089" max="14089" width="13.85546875" style="80" customWidth="1"/>
    <col min="14090" max="14090" width="15.5703125" style="80" customWidth="1"/>
    <col min="14091" max="14336" width="9" style="80"/>
    <col min="14337" max="14337" width="21.42578125" style="80" customWidth="1"/>
    <col min="14338" max="14338" width="9.42578125" style="80" customWidth="1"/>
    <col min="14339" max="14339" width="10.140625" style="80" customWidth="1"/>
    <col min="14340" max="14340" width="10.85546875" style="80" customWidth="1"/>
    <col min="14341" max="14341" width="12" style="80" customWidth="1"/>
    <col min="14342" max="14342" width="12.140625" style="80" customWidth="1"/>
    <col min="14343" max="14343" width="11.140625" style="80" customWidth="1"/>
    <col min="14344" max="14344" width="12.42578125" style="80" customWidth="1"/>
    <col min="14345" max="14345" width="13.85546875" style="80" customWidth="1"/>
    <col min="14346" max="14346" width="15.5703125" style="80" customWidth="1"/>
    <col min="14347" max="14592" width="9" style="80"/>
    <col min="14593" max="14593" width="21.42578125" style="80" customWidth="1"/>
    <col min="14594" max="14594" width="9.42578125" style="80" customWidth="1"/>
    <col min="14595" max="14595" width="10.140625" style="80" customWidth="1"/>
    <col min="14596" max="14596" width="10.85546875" style="80" customWidth="1"/>
    <col min="14597" max="14597" width="12" style="80" customWidth="1"/>
    <col min="14598" max="14598" width="12.140625" style="80" customWidth="1"/>
    <col min="14599" max="14599" width="11.140625" style="80" customWidth="1"/>
    <col min="14600" max="14600" width="12.42578125" style="80" customWidth="1"/>
    <col min="14601" max="14601" width="13.85546875" style="80" customWidth="1"/>
    <col min="14602" max="14602" width="15.5703125" style="80" customWidth="1"/>
    <col min="14603" max="14848" width="9" style="80"/>
    <col min="14849" max="14849" width="21.42578125" style="80" customWidth="1"/>
    <col min="14850" max="14850" width="9.42578125" style="80" customWidth="1"/>
    <col min="14851" max="14851" width="10.140625" style="80" customWidth="1"/>
    <col min="14852" max="14852" width="10.85546875" style="80" customWidth="1"/>
    <col min="14853" max="14853" width="12" style="80" customWidth="1"/>
    <col min="14854" max="14854" width="12.140625" style="80" customWidth="1"/>
    <col min="14855" max="14855" width="11.140625" style="80" customWidth="1"/>
    <col min="14856" max="14856" width="12.42578125" style="80" customWidth="1"/>
    <col min="14857" max="14857" width="13.85546875" style="80" customWidth="1"/>
    <col min="14858" max="14858" width="15.5703125" style="80" customWidth="1"/>
    <col min="14859" max="15104" width="9" style="80"/>
    <col min="15105" max="15105" width="21.42578125" style="80" customWidth="1"/>
    <col min="15106" max="15106" width="9.42578125" style="80" customWidth="1"/>
    <col min="15107" max="15107" width="10.140625" style="80" customWidth="1"/>
    <col min="15108" max="15108" width="10.85546875" style="80" customWidth="1"/>
    <col min="15109" max="15109" width="12" style="80" customWidth="1"/>
    <col min="15110" max="15110" width="12.140625" style="80" customWidth="1"/>
    <col min="15111" max="15111" width="11.140625" style="80" customWidth="1"/>
    <col min="15112" max="15112" width="12.42578125" style="80" customWidth="1"/>
    <col min="15113" max="15113" width="13.85546875" style="80" customWidth="1"/>
    <col min="15114" max="15114" width="15.5703125" style="80" customWidth="1"/>
    <col min="15115" max="15360" width="9" style="80"/>
    <col min="15361" max="15361" width="21.42578125" style="80" customWidth="1"/>
    <col min="15362" max="15362" width="9.42578125" style="80" customWidth="1"/>
    <col min="15363" max="15363" width="10.140625" style="80" customWidth="1"/>
    <col min="15364" max="15364" width="10.85546875" style="80" customWidth="1"/>
    <col min="15365" max="15365" width="12" style="80" customWidth="1"/>
    <col min="15366" max="15366" width="12.140625" style="80" customWidth="1"/>
    <col min="15367" max="15367" width="11.140625" style="80" customWidth="1"/>
    <col min="15368" max="15368" width="12.42578125" style="80" customWidth="1"/>
    <col min="15369" max="15369" width="13.85546875" style="80" customWidth="1"/>
    <col min="15370" max="15370" width="15.5703125" style="80" customWidth="1"/>
    <col min="15371" max="15616" width="9" style="80"/>
    <col min="15617" max="15617" width="21.42578125" style="80" customWidth="1"/>
    <col min="15618" max="15618" width="9.42578125" style="80" customWidth="1"/>
    <col min="15619" max="15619" width="10.140625" style="80" customWidth="1"/>
    <col min="15620" max="15620" width="10.85546875" style="80" customWidth="1"/>
    <col min="15621" max="15621" width="12" style="80" customWidth="1"/>
    <col min="15622" max="15622" width="12.140625" style="80" customWidth="1"/>
    <col min="15623" max="15623" width="11.140625" style="80" customWidth="1"/>
    <col min="15624" max="15624" width="12.42578125" style="80" customWidth="1"/>
    <col min="15625" max="15625" width="13.85546875" style="80" customWidth="1"/>
    <col min="15626" max="15626" width="15.5703125" style="80" customWidth="1"/>
    <col min="15627" max="15872" width="9" style="80"/>
    <col min="15873" max="15873" width="21.42578125" style="80" customWidth="1"/>
    <col min="15874" max="15874" width="9.42578125" style="80" customWidth="1"/>
    <col min="15875" max="15875" width="10.140625" style="80" customWidth="1"/>
    <col min="15876" max="15876" width="10.85546875" style="80" customWidth="1"/>
    <col min="15877" max="15877" width="12" style="80" customWidth="1"/>
    <col min="15878" max="15878" width="12.140625" style="80" customWidth="1"/>
    <col min="15879" max="15879" width="11.140625" style="80" customWidth="1"/>
    <col min="15880" max="15880" width="12.42578125" style="80" customWidth="1"/>
    <col min="15881" max="15881" width="13.85546875" style="80" customWidth="1"/>
    <col min="15882" max="15882" width="15.5703125" style="80" customWidth="1"/>
    <col min="15883" max="16128" width="9" style="80"/>
    <col min="16129" max="16129" width="21.42578125" style="80" customWidth="1"/>
    <col min="16130" max="16130" width="9.42578125" style="80" customWidth="1"/>
    <col min="16131" max="16131" width="10.140625" style="80" customWidth="1"/>
    <col min="16132" max="16132" width="10.85546875" style="80" customWidth="1"/>
    <col min="16133" max="16133" width="12" style="80" customWidth="1"/>
    <col min="16134" max="16134" width="12.140625" style="80" customWidth="1"/>
    <col min="16135" max="16135" width="11.140625" style="80" customWidth="1"/>
    <col min="16136" max="16136" width="12.42578125" style="80" customWidth="1"/>
    <col min="16137" max="16137" width="13.85546875" style="80" customWidth="1"/>
    <col min="16138" max="16138" width="15.5703125" style="80" customWidth="1"/>
    <col min="16139" max="16384" width="9" style="80"/>
  </cols>
  <sheetData>
    <row r="1" spans="1:10" ht="15.75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0" ht="5.25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29.25" customHeight="1">
      <c r="A3" s="167" t="s">
        <v>73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4.5" customHeight="1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ht="15.75" thickBot="1">
      <c r="A5" s="83" t="s">
        <v>49</v>
      </c>
      <c r="B5" s="84"/>
      <c r="C5" s="84"/>
      <c r="D5" s="84"/>
      <c r="E5" s="84"/>
      <c r="F5" s="84"/>
      <c r="G5" s="85"/>
      <c r="H5" s="81"/>
      <c r="I5" s="86"/>
      <c r="J5" s="87"/>
    </row>
    <row r="6" spans="1:10" ht="75" customHeight="1">
      <c r="A6" s="88" t="s">
        <v>74</v>
      </c>
      <c r="B6" s="88" t="s">
        <v>75</v>
      </c>
      <c r="C6" s="88" t="s">
        <v>76</v>
      </c>
      <c r="D6" s="89" t="s">
        <v>77</v>
      </c>
      <c r="E6" s="89" t="s">
        <v>78</v>
      </c>
      <c r="F6" s="89" t="s">
        <v>79</v>
      </c>
      <c r="G6" s="88" t="s">
        <v>80</v>
      </c>
      <c r="H6" s="89" t="s">
        <v>81</v>
      </c>
      <c r="I6" s="88" t="s">
        <v>82</v>
      </c>
      <c r="J6" s="90" t="s">
        <v>83</v>
      </c>
    </row>
    <row r="7" spans="1:10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</row>
    <row r="8" spans="1:10">
      <c r="A8" s="92" t="s">
        <v>84</v>
      </c>
      <c r="B8" s="93">
        <v>1293.5</v>
      </c>
      <c r="C8" s="94">
        <v>73</v>
      </c>
      <c r="D8" s="95">
        <v>18.829999999999998</v>
      </c>
      <c r="E8" s="96">
        <f>B8*D8</f>
        <v>24356.605</v>
      </c>
      <c r="F8" s="95">
        <v>335</v>
      </c>
      <c r="G8" s="97"/>
      <c r="H8" s="98"/>
      <c r="I8" s="98"/>
      <c r="J8" s="98">
        <f>H8/B8</f>
        <v>0</v>
      </c>
    </row>
    <row r="9" spans="1:10">
      <c r="A9" s="99" t="s">
        <v>85</v>
      </c>
      <c r="B9" s="93">
        <v>1292.9000000000001</v>
      </c>
      <c r="C9" s="91">
        <v>64</v>
      </c>
      <c r="D9" s="95">
        <v>18.829999999999998</v>
      </c>
      <c r="E9" s="96">
        <f>B9*D9</f>
        <v>24345.307000000001</v>
      </c>
      <c r="F9" s="95">
        <v>294</v>
      </c>
      <c r="G9" s="97"/>
      <c r="H9" s="98"/>
      <c r="I9" s="98"/>
      <c r="J9" s="98">
        <f>H9/B9</f>
        <v>0</v>
      </c>
    </row>
    <row r="10" spans="1:10">
      <c r="A10" s="100" t="s">
        <v>86</v>
      </c>
      <c r="B10" s="93">
        <v>476.7</v>
      </c>
      <c r="C10" s="91">
        <v>37</v>
      </c>
      <c r="D10" s="95">
        <v>18.829999999999998</v>
      </c>
      <c r="E10" s="96">
        <f>B10*D10</f>
        <v>8976.2609999999986</v>
      </c>
      <c r="F10" s="95">
        <v>170</v>
      </c>
      <c r="G10" s="97"/>
      <c r="H10" s="98"/>
      <c r="I10" s="98"/>
      <c r="J10" s="98">
        <f>H10/B10</f>
        <v>0</v>
      </c>
    </row>
    <row r="11" spans="1:10">
      <c r="A11" s="99" t="s">
        <v>87</v>
      </c>
      <c r="B11" s="93">
        <v>340.4</v>
      </c>
      <c r="C11" s="91">
        <v>17</v>
      </c>
      <c r="D11" s="95">
        <v>18.829999999999998</v>
      </c>
      <c r="E11" s="96">
        <f>B11*D11</f>
        <v>6409.7319999999991</v>
      </c>
      <c r="F11" s="95">
        <v>78</v>
      </c>
      <c r="G11" s="97"/>
      <c r="H11" s="98"/>
      <c r="I11" s="98"/>
      <c r="J11" s="98">
        <f>H11/B11</f>
        <v>0</v>
      </c>
    </row>
    <row r="12" spans="1:10">
      <c r="A12" s="101" t="s">
        <v>88</v>
      </c>
      <c r="B12" s="102">
        <f>SUM(B8:B11)</f>
        <v>3403.5</v>
      </c>
      <c r="C12" s="103">
        <f>SUM(C8:C11)</f>
        <v>191</v>
      </c>
      <c r="D12" s="102"/>
      <c r="E12" s="104">
        <f>SUM(E8:E11)</f>
        <v>64087.904999999992</v>
      </c>
      <c r="F12" s="104">
        <f>SUM(F8:F11)</f>
        <v>877</v>
      </c>
      <c r="G12" s="104">
        <f>203.13*1.04</f>
        <v>211.2552</v>
      </c>
      <c r="H12" s="105">
        <f>F12*G12</f>
        <v>185270.81039999999</v>
      </c>
      <c r="I12" s="105">
        <f>H12-E12</f>
        <v>121182.90539999999</v>
      </c>
      <c r="J12" s="105">
        <f>H12/B12-0.01</f>
        <v>54.425378404583512</v>
      </c>
    </row>
    <row r="13" spans="1:10">
      <c r="A13" s="106" t="s">
        <v>89</v>
      </c>
      <c r="B13" s="107"/>
      <c r="C13" s="83"/>
      <c r="D13" s="107"/>
      <c r="E13" s="108"/>
      <c r="F13" s="107"/>
      <c r="G13" s="109"/>
      <c r="H13" s="110"/>
      <c r="I13" s="110"/>
      <c r="J13" s="110"/>
    </row>
    <row r="14" spans="1:10" ht="75">
      <c r="A14" s="88" t="s">
        <v>74</v>
      </c>
      <c r="B14" s="88" t="s">
        <v>75</v>
      </c>
      <c r="C14" s="88" t="s">
        <v>76</v>
      </c>
      <c r="D14" s="89" t="s">
        <v>77</v>
      </c>
      <c r="E14" s="89" t="s">
        <v>78</v>
      </c>
      <c r="F14" s="89" t="s">
        <v>79</v>
      </c>
      <c r="G14" s="88" t="s">
        <v>80</v>
      </c>
      <c r="H14" s="89" t="s">
        <v>81</v>
      </c>
      <c r="I14" s="111" t="s">
        <v>82</v>
      </c>
      <c r="J14" s="90" t="s">
        <v>83</v>
      </c>
    </row>
    <row r="15" spans="1:10">
      <c r="A15" s="91">
        <v>1</v>
      </c>
      <c r="B15" s="91">
        <v>2</v>
      </c>
      <c r="C15" s="91">
        <v>3</v>
      </c>
      <c r="D15" s="112">
        <v>4</v>
      </c>
      <c r="E15" s="112">
        <v>5</v>
      </c>
      <c r="F15" s="112">
        <v>6</v>
      </c>
      <c r="G15" s="112">
        <v>7</v>
      </c>
      <c r="H15" s="112">
        <v>8</v>
      </c>
      <c r="I15" s="113">
        <v>9</v>
      </c>
      <c r="J15" s="112">
        <v>10</v>
      </c>
    </row>
    <row r="16" spans="1:10">
      <c r="A16" s="92" t="s">
        <v>90</v>
      </c>
      <c r="B16" s="114">
        <v>708.8</v>
      </c>
      <c r="C16" s="94">
        <v>37</v>
      </c>
      <c r="D16" s="115">
        <v>15.46</v>
      </c>
      <c r="E16" s="96">
        <f>B16*D16</f>
        <v>10958.048000000001</v>
      </c>
      <c r="F16" s="115">
        <v>170</v>
      </c>
      <c r="G16" s="97"/>
      <c r="H16" s="98"/>
      <c r="I16" s="116"/>
      <c r="J16" s="98">
        <f>H16/B16</f>
        <v>0</v>
      </c>
    </row>
    <row r="17" spans="1:10">
      <c r="A17" s="92" t="s">
        <v>91</v>
      </c>
      <c r="B17" s="117">
        <v>808.1</v>
      </c>
      <c r="C17" s="91">
        <v>28</v>
      </c>
      <c r="D17" s="115">
        <f>D16</f>
        <v>15.46</v>
      </c>
      <c r="E17" s="96">
        <f>B17*D17</f>
        <v>12493.226000000001</v>
      </c>
      <c r="F17" s="115">
        <v>193</v>
      </c>
      <c r="G17" s="97"/>
      <c r="H17" s="98"/>
      <c r="I17" s="116"/>
      <c r="J17" s="98">
        <f>H17/B17</f>
        <v>0</v>
      </c>
    </row>
    <row r="18" spans="1:10">
      <c r="A18" s="118" t="s">
        <v>92</v>
      </c>
      <c r="B18" s="119">
        <v>806.8</v>
      </c>
      <c r="C18" s="120">
        <v>33</v>
      </c>
      <c r="D18" s="121">
        <f>D16</f>
        <v>15.46</v>
      </c>
      <c r="E18" s="96">
        <f>B18*D18</f>
        <v>12473.128000000001</v>
      </c>
      <c r="F18" s="115">
        <v>193</v>
      </c>
      <c r="G18" s="122"/>
      <c r="H18" s="123"/>
      <c r="I18" s="124"/>
      <c r="J18" s="98">
        <f>H18/B18</f>
        <v>0</v>
      </c>
    </row>
    <row r="19" spans="1:10">
      <c r="A19" s="101" t="s">
        <v>88</v>
      </c>
      <c r="B19" s="102">
        <f>SUM(B16:B18)</f>
        <v>2323.6999999999998</v>
      </c>
      <c r="C19" s="103">
        <f>SUM(C16:C18)</f>
        <v>98</v>
      </c>
      <c r="D19" s="102"/>
      <c r="E19" s="104">
        <f>SUM(E16:E18)</f>
        <v>35924.402000000002</v>
      </c>
      <c r="F19" s="104">
        <f>SUM(F16:F18)</f>
        <v>556</v>
      </c>
      <c r="G19" s="125">
        <f>G12</f>
        <v>211.2552</v>
      </c>
      <c r="H19" s="105">
        <f>F19*G19</f>
        <v>117457.8912</v>
      </c>
      <c r="I19" s="105">
        <f>H19-E19</f>
        <v>81533.489199999996</v>
      </c>
      <c r="J19" s="105">
        <f>H19/B19-0.01</f>
        <v>50.537786375177525</v>
      </c>
    </row>
    <row r="20" spans="1:10" ht="4.5" customHeight="1">
      <c r="A20" s="106"/>
      <c r="B20" s="107"/>
      <c r="C20" s="83"/>
      <c r="D20" s="107"/>
      <c r="E20" s="108"/>
      <c r="F20" s="108"/>
      <c r="G20" s="109"/>
      <c r="H20" s="110"/>
      <c r="I20" s="110"/>
      <c r="J20" s="110"/>
    </row>
    <row r="21" spans="1:10">
      <c r="A21" s="126" t="s">
        <v>93</v>
      </c>
      <c r="B21" s="127">
        <f>B12+B19</f>
        <v>5727.2</v>
      </c>
      <c r="C21" s="103">
        <f>C19+C12</f>
        <v>289</v>
      </c>
      <c r="D21" s="127"/>
      <c r="E21" s="128">
        <f>E12+E19</f>
        <v>100012.307</v>
      </c>
      <c r="F21" s="129">
        <f>F12+F19</f>
        <v>1433</v>
      </c>
      <c r="G21" s="130"/>
      <c r="H21" s="131">
        <f>H12+H19</f>
        <v>302728.70159999997</v>
      </c>
      <c r="I21" s="132">
        <f>I19+I12</f>
        <v>202716.3946</v>
      </c>
      <c r="J21" s="110"/>
    </row>
    <row r="22" spans="1:10">
      <c r="A22" s="168" t="s">
        <v>94</v>
      </c>
      <c r="B22" s="168"/>
      <c r="C22" s="168"/>
      <c r="D22" s="168"/>
      <c r="E22" s="168"/>
      <c r="F22" s="168"/>
      <c r="G22" s="168"/>
      <c r="H22" s="133"/>
      <c r="I22" s="132">
        <f>I21*9</f>
        <v>1824447.5514</v>
      </c>
      <c r="J22" s="86"/>
    </row>
    <row r="23" spans="1:10" ht="6" customHeight="1">
      <c r="A23" s="81"/>
      <c r="B23" s="81"/>
      <c r="C23" s="81"/>
      <c r="D23" s="81"/>
      <c r="E23" s="81"/>
      <c r="F23" s="81"/>
      <c r="G23" s="134"/>
      <c r="H23" s="134"/>
      <c r="I23" s="134"/>
      <c r="J23" s="81"/>
    </row>
    <row r="24" spans="1:10" ht="9" customHeight="1">
      <c r="A24" s="135"/>
      <c r="B24" s="85"/>
      <c r="C24" s="85"/>
      <c r="D24" s="85"/>
      <c r="E24" s="85"/>
      <c r="F24" s="85"/>
      <c r="G24" s="136"/>
      <c r="H24" s="136"/>
      <c r="I24" s="136"/>
      <c r="J24" s="85"/>
    </row>
    <row r="25" spans="1:10">
      <c r="A25" s="85" t="s">
        <v>95</v>
      </c>
      <c r="B25" s="81"/>
      <c r="C25" s="81"/>
      <c r="D25" s="81"/>
      <c r="E25" s="81"/>
      <c r="F25" s="81"/>
      <c r="G25" s="81"/>
      <c r="H25" s="81"/>
      <c r="I25" s="134"/>
      <c r="J25" s="81"/>
    </row>
    <row r="26" spans="1:10" ht="6" customHeight="1">
      <c r="A26" s="85"/>
      <c r="B26" s="81"/>
      <c r="C26" s="81"/>
      <c r="D26" s="81"/>
      <c r="E26" s="81"/>
      <c r="F26" s="81"/>
      <c r="G26" s="81"/>
      <c r="H26" s="81"/>
      <c r="I26" s="81"/>
      <c r="J26" s="81"/>
    </row>
    <row r="27" spans="1:10">
      <c r="A27" s="85" t="s">
        <v>96</v>
      </c>
      <c r="B27" s="81"/>
      <c r="C27" s="81"/>
      <c r="D27" s="81"/>
      <c r="E27" s="81"/>
      <c r="F27" s="81"/>
      <c r="G27" s="81"/>
      <c r="H27" s="81"/>
      <c r="I27" s="81"/>
      <c r="J27" s="81"/>
    </row>
    <row r="28" spans="1:10">
      <c r="A28" s="85" t="s">
        <v>97</v>
      </c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7.5" customHeight="1">
      <c r="A29" s="85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5.75">
      <c r="A30" s="137"/>
      <c r="B30" s="81"/>
      <c r="C30" s="81"/>
      <c r="D30" s="81"/>
      <c r="E30" s="81"/>
      <c r="F30" s="81"/>
      <c r="G30" s="81"/>
      <c r="H30" s="81"/>
      <c r="I30" s="138"/>
      <c r="J30" s="139"/>
    </row>
    <row r="31" spans="1:10">
      <c r="A31" s="140"/>
      <c r="B31" s="81"/>
      <c r="C31" s="81"/>
      <c r="D31" s="81"/>
      <c r="E31" s="81"/>
      <c r="F31" s="81"/>
      <c r="G31" s="81"/>
      <c r="H31" s="81"/>
      <c r="I31" s="81"/>
      <c r="J31" s="81"/>
    </row>
    <row r="32" spans="1:10">
      <c r="A32" s="81"/>
      <c r="B32" s="81"/>
      <c r="C32" s="81"/>
      <c r="D32" s="81"/>
      <c r="E32" s="81"/>
      <c r="F32" s="81"/>
      <c r="G32" s="81"/>
      <c r="H32" s="81"/>
      <c r="I32" s="81"/>
      <c r="J32" s="81"/>
    </row>
    <row r="33" spans="1:10" ht="7.5" hidden="1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34.35" customHeight="1">
      <c r="A34" s="169" t="s">
        <v>98</v>
      </c>
      <c r="B34" s="169"/>
      <c r="C34" s="169"/>
      <c r="D34" s="169"/>
      <c r="E34" s="141"/>
      <c r="F34" s="141"/>
      <c r="G34" s="141"/>
      <c r="H34" s="170" t="s">
        <v>99</v>
      </c>
      <c r="I34" s="170"/>
      <c r="J34" s="81"/>
    </row>
    <row r="36" spans="1:10">
      <c r="I36" s="142"/>
    </row>
    <row r="37" spans="1:10">
      <c r="I37" s="142"/>
    </row>
    <row r="38" spans="1:10">
      <c r="I38" s="142"/>
    </row>
    <row r="39" spans="1:10">
      <c r="I39" s="142"/>
    </row>
    <row r="40" spans="1:10">
      <c r="I40" s="142"/>
    </row>
    <row r="41" spans="1:10">
      <c r="I41" s="142"/>
    </row>
  </sheetData>
  <mergeCells count="5">
    <mergeCell ref="A1:J1"/>
    <mergeCell ref="A3:J3"/>
    <mergeCell ref="A22:G22"/>
    <mergeCell ref="A34:D34"/>
    <mergeCell ref="H34:I34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abSelected="1" workbookViewId="0">
      <selection activeCell="E14" sqref="E14"/>
    </sheetView>
  </sheetViews>
  <sheetFormatPr defaultRowHeight="15"/>
  <cols>
    <col min="2" max="2" width="42.85546875" customWidth="1"/>
    <col min="3" max="3" width="13.140625" customWidth="1"/>
    <col min="4" max="4" width="11.42578125" customWidth="1"/>
    <col min="5" max="5" width="18.28515625" customWidth="1"/>
  </cols>
  <sheetData>
    <row r="1" spans="1:6" ht="42.6" customHeight="1">
      <c r="A1" s="172" t="s">
        <v>69</v>
      </c>
      <c r="B1" s="172"/>
      <c r="C1" s="172"/>
      <c r="D1" s="172"/>
      <c r="E1" s="172"/>
    </row>
    <row r="2" spans="1:6">
      <c r="B2" s="40" t="s">
        <v>54</v>
      </c>
    </row>
    <row r="3" spans="1:6">
      <c r="A3" s="173" t="s">
        <v>0</v>
      </c>
      <c r="B3" s="174" t="s">
        <v>1</v>
      </c>
      <c r="C3" s="175" t="s">
        <v>66</v>
      </c>
      <c r="D3" s="178" t="s">
        <v>67</v>
      </c>
      <c r="E3" s="178"/>
      <c r="F3" s="41"/>
    </row>
    <row r="4" spans="1:6">
      <c r="A4" s="173"/>
      <c r="B4" s="174"/>
      <c r="C4" s="176"/>
      <c r="D4" s="178"/>
      <c r="E4" s="178"/>
      <c r="F4" s="41"/>
    </row>
    <row r="5" spans="1:6">
      <c r="A5" s="173"/>
      <c r="B5" s="174"/>
      <c r="C5" s="176"/>
      <c r="D5" s="178"/>
      <c r="E5" s="178"/>
      <c r="F5" s="41"/>
    </row>
    <row r="6" spans="1:6" ht="60">
      <c r="A6" s="69"/>
      <c r="B6" s="70"/>
      <c r="C6" s="177"/>
      <c r="D6" s="71" t="s">
        <v>57</v>
      </c>
      <c r="E6" s="71" t="s">
        <v>68</v>
      </c>
      <c r="F6" s="41"/>
    </row>
    <row r="7" spans="1:6" ht="30">
      <c r="A7" s="69">
        <v>8</v>
      </c>
      <c r="B7" s="42" t="s">
        <v>53</v>
      </c>
      <c r="C7" s="43">
        <v>14.87</v>
      </c>
      <c r="D7" s="44">
        <f>C7*1.04</f>
        <v>15.4648</v>
      </c>
      <c r="E7" s="45">
        <f>48.6*1.04</f>
        <v>50.544000000000004</v>
      </c>
      <c r="F7" s="41"/>
    </row>
    <row r="9" spans="1:6">
      <c r="B9" s="40" t="s">
        <v>55</v>
      </c>
    </row>
    <row r="10" spans="1:6" ht="14.45" customHeight="1">
      <c r="A10" s="173" t="s">
        <v>0</v>
      </c>
      <c r="B10" s="174" t="s">
        <v>1</v>
      </c>
      <c r="C10" s="175" t="s">
        <v>56</v>
      </c>
      <c r="D10" s="178" t="s">
        <v>67</v>
      </c>
      <c r="E10" s="178"/>
    </row>
    <row r="11" spans="1:6">
      <c r="A11" s="173"/>
      <c r="B11" s="174"/>
      <c r="C11" s="176"/>
      <c r="D11" s="178"/>
      <c r="E11" s="178"/>
    </row>
    <row r="12" spans="1:6">
      <c r="A12" s="173"/>
      <c r="B12" s="174"/>
      <c r="C12" s="176"/>
      <c r="D12" s="178"/>
      <c r="E12" s="178"/>
    </row>
    <row r="13" spans="1:6" ht="60">
      <c r="A13" s="69"/>
      <c r="B13" s="70"/>
      <c r="C13" s="177"/>
      <c r="D13" s="71" t="s">
        <v>57</v>
      </c>
      <c r="E13" s="71" t="s">
        <v>68</v>
      </c>
    </row>
    <row r="14" spans="1:6" ht="30">
      <c r="A14" s="69">
        <v>8</v>
      </c>
      <c r="B14" s="42" t="s">
        <v>53</v>
      </c>
      <c r="C14" s="43">
        <v>18.11</v>
      </c>
      <c r="D14" s="44">
        <f>C14*1.04</f>
        <v>18.834399999999999</v>
      </c>
      <c r="E14" s="45">
        <f>52.34*1.04</f>
        <v>54.433600000000006</v>
      </c>
    </row>
    <row r="17" spans="1:6" ht="60.6" customHeight="1">
      <c r="A17" s="171" t="s">
        <v>46</v>
      </c>
      <c r="B17" s="171"/>
      <c r="C17" s="48"/>
      <c r="D17" s="49" t="s">
        <v>50</v>
      </c>
      <c r="E17" s="47"/>
      <c r="F17" s="47"/>
    </row>
  </sheetData>
  <mergeCells count="10">
    <mergeCell ref="A17:B17"/>
    <mergeCell ref="A1:E1"/>
    <mergeCell ref="A3:A5"/>
    <mergeCell ref="B3:B5"/>
    <mergeCell ref="C3:C6"/>
    <mergeCell ref="D3:E5"/>
    <mergeCell ref="A10:A12"/>
    <mergeCell ref="B10:B12"/>
    <mergeCell ref="C10:C13"/>
    <mergeCell ref="D10:E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село</vt:lpstr>
      <vt:lpstr>свод Заречный</vt:lpstr>
      <vt:lpstr>ЖБО село 2,3,4 квартал</vt:lpstr>
      <vt:lpstr>ЖБО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2021-03-19T09:32:10Z</dcterms:modified>
</cp:coreProperties>
</file>