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9705" windowHeight="7305" activeTab="0"/>
  </bookViews>
  <sheets>
    <sheet name="год" sheetId="1" r:id="rId1"/>
  </sheets>
  <definedNames>
    <definedName name="_xlnm.Print_Titles" localSheetId="0">'год'!$9:$11</definedName>
  </definedNames>
  <calcPr fullCalcOnLoad="1"/>
</workbook>
</file>

<file path=xl/sharedStrings.xml><?xml version="1.0" encoding="utf-8"?>
<sst xmlns="http://schemas.openxmlformats.org/spreadsheetml/2006/main" count="146" uniqueCount="136">
  <si>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</si>
  <si>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</si>
  <si>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</si>
  <si>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</si>
  <si>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</si>
  <si>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</si>
  <si>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</si>
  <si>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</si>
  <si>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</si>
  <si>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</si>
  <si>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</si>
  <si>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</si>
  <si>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</si>
  <si>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</si>
  <si>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</si>
  <si>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</si>
  <si>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</si>
  <si>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</si>
  <si>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</si>
  <si>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182 1 09 00000 00 0000 000</t>
  </si>
  <si>
    <t>ЗАДОЛЖЕННОСТЬ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</si>
  <si>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</si>
  <si>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</si>
  <si>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</si>
  <si>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</si>
  <si>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</si>
  <si>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</si>
  <si>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</si>
  <si>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</si>
  <si>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</si>
  <si>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</si>
  <si>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</si>
  <si>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</si>
  <si>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</si>
  <si>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</si>
  <si>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</si>
  <si>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ИТОГО  ДОХОДОВ</t>
  </si>
  <si>
    <t>Земельный налог по обязательствам до 2006г.</t>
  </si>
  <si>
    <t>% исполнения к годовым назначениям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</si>
  <si>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</si>
  <si>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</si>
  <si>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</si>
  <si>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</si>
  <si>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</si>
  <si>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182 1 09 04050 04 0000 110</t>
  </si>
  <si>
    <t>000 1 11 09000 00 0000 120</t>
  </si>
  <si>
    <t>Субсидии бюджетам субъектов РФ и муниципальных образований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</si>
  <si>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</si>
  <si>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</si>
  <si>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Дотации бюджетам субъектов РФ и муниципальных образований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</si>
  <si>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</si>
  <si>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Субсидии на организацию отдыха детей в каникулярное время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</si>
  <si>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</si>
  <si>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</si>
  <si>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</si>
  <si>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земел-х участков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</si>
  <si>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</si>
  <si>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</si>
  <si>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</si>
  <si>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</si>
  <si>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</si>
  <si>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000 2 07 04000 04 0000 180</t>
  </si>
  <si>
    <t>Налог, взимаемый в связи с применением патентной системы налогообложения, зачисляемый в бюджеты ГО</t>
  </si>
  <si>
    <t>182 1 09 07000 04 0000 110</t>
  </si>
  <si>
    <t xml:space="preserve">Утверждено решением 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</si>
  <si>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</si>
  <si>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</si>
  <si>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</si>
  <si>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</si>
  <si>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</si>
  <si>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</si>
  <si>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</si>
  <si>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</si>
  <si>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</si>
  <si>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182 1 08 03010 01 1000 110</t>
  </si>
  <si>
    <t>048 1 12 01000 01 0000 120</t>
  </si>
  <si>
    <t>182 1 06 06032 04 0000 110</t>
  </si>
  <si>
    <t>182 1 06 06042 04 0000 110</t>
  </si>
  <si>
    <t>Земельный налог с организаций</t>
  </si>
  <si>
    <t xml:space="preserve">Земельный налог с физических лиц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</si>
  <si>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</si>
  <si>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неналоговые доходы бюджетов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</si>
  <si>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</si>
  <si>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Прочие межбюджетные трансферты, передаваемые бюджетам городских округов</t>
  </si>
  <si>
    <t>906 2 02 29999 04 0000 151</t>
  </si>
  <si>
    <t>Субсидии на обеспечение питанием обучающихся в муниципальных общеобразовательных организациях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</si>
  <si>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</si>
  <si>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</si>
  <si>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</si>
  <si>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000 2 02 10000 00 0000 151</t>
  </si>
  <si>
    <t>000 2 02 20000 00 0000 151</t>
  </si>
  <si>
    <t>000 2 02 30000 00 0000 151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</si>
  <si>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</si>
  <si>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</si>
  <si>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901 2 02 30022 04 0000 151</t>
  </si>
  <si>
    <t>901 2 02 30024 04 0000 151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</si>
  <si>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</si>
  <si>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906 2 02 39999 04 0000 151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</si>
  <si>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</si>
  <si>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</si>
  <si>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000 2 02 40000 00 0000 151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</si>
  <si>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</si>
  <si>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</si>
  <si>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000 2 19 60010 04 0000 151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</si>
  <si>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</si>
  <si>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 xml:space="preserve">Налог, взимаемый в связи с применением упрощенной системы налогообложения  </t>
  </si>
  <si>
    <t>182 1 05 01000 01 0000 110</t>
  </si>
  <si>
    <t>182 1 05 04000 02 0000 110</t>
  </si>
  <si>
    <t>901 2 02 25527 04 0000 151</t>
  </si>
  <si>
    <t>901 2 02 49999 04 0000 151</t>
  </si>
  <si>
    <t>908 2 02 49999 04 0000 151</t>
  </si>
  <si>
    <t>901 2 02 29999 04 0000 151</t>
  </si>
  <si>
    <t>Субсидии на предоставление региональных социальных выплат молодым семьям на улучшение жилищных условий</t>
  </si>
  <si>
    <t>908 2 02 29999 04 0000 151</t>
  </si>
  <si>
    <t>901 2 02 35120 04 0000 151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</si>
  <si>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</si>
  <si>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</si>
  <si>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901 2 02 25567 04 0000 151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</si>
  <si>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</si>
  <si>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Субсидии бюджетам городских округов на реализацию мероприятий по устойчивому развитию сельских территорий
</t>
  </si>
  <si>
    <t xml:space="preserve"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   </t>
  </si>
  <si>
    <t>901 2 02 35462 04 0000 151</t>
  </si>
  <si>
    <t xml:space="preserve">908 2 02 25127 04 0000 151 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</si>
  <si>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</si>
  <si>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901 2 02 25497 04 0000 151</t>
  </si>
  <si>
    <t>Субсидии бюджетам городских округов на реализацию мероприятий по обеспечению жильем молодых семей</t>
  </si>
  <si>
    <t>Субсидии на реализацию мер по обеспечению целевых показателей, установленных указами Президента РФ по повышению оплаты труда работников бюджетной сферы в муниципальных учреждениях культуры в 2018 году</t>
  </si>
  <si>
    <t>919 2 02 49999 04 0000 151</t>
  </si>
  <si>
    <t>919 2 02 15001 04 0000 151</t>
  </si>
  <si>
    <t>Субсидии бюджетам городских округов на территориях которых расположены организации, осуществляющие деятельность в сфере использования атомной энергии, на социально-экономическое и инфраструктурное развитие.</t>
  </si>
  <si>
    <t>Годовые назначения                   2018 год                                      (с корректировкой)</t>
  </si>
  <si>
    <t>Исполнение бюджета по доходам                             за 2018 год</t>
  </si>
  <si>
    <t>Думы городского округа</t>
  </si>
  <si>
    <t>Приложение № 1</t>
  </si>
  <si>
    <t>Исполнение бюджета по доходам городского округа Заречный за 2018 год</t>
  </si>
  <si>
    <t xml:space="preserve"> от 16.05.2019 № 55-Р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</si>
</sst>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_-* #,##0.0000_р_._-;\-* #,##0.0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&quot;-&quot;_р_._-;_-@_-"/>
    <numFmt numFmtId="186" formatCode="_-* #,##0.00_р_._-;\-* #,##0.00_р_._-;_-* &quot;-&quot;_р_._-;_-@_-"/>
    <numFmt numFmtId="187" formatCode="_-* #,##0.0_р_._-;\-* #,##0.0_р_._-;_-* &quot;-&quot;?_р_._-;_-@_-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i/>
      <sz val="11"/>
      <name val="Arial Cyr"/>
      <family val="2"/>
    </font>
    <font>
      <b/>
      <sz val="8"/>
      <name val="Times New Roman"/>
      <family val="1"/>
    </font>
    <font>
      <sz val="9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2" fontId="13" fillId="0" borderId="0" xfId="0" applyNumberFormat="1" applyFont="1" applyBorder="1" applyAlignment="1">
      <alignment/>
    </xf>
    <xf numFmtId="0" fontId="2" fillId="0" borderId="10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wrapText="1" shrinkToFit="1"/>
      <protection/>
    </xf>
    <xf numFmtId="0" fontId="2" fillId="0" borderId="10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2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 shrinkToFit="1"/>
      <protection/>
    </xf>
    <xf numFmtId="0" fontId="0" fillId="0" borderId="10" xfId="0" applyFont="1" applyBorder="1" applyAlignment="1">
      <alignment horizontal="center" vertical="top" wrapText="1" shrinkToFit="1"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71" fontId="2" fillId="0" borderId="10" xfId="6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 applyProtection="1">
      <alignment wrapText="1"/>
      <protection locked="0"/>
    </xf>
    <xf numFmtId="171" fontId="32" fillId="0" borderId="10" xfId="60" applyNumberFormat="1" applyFont="1" applyBorder="1" applyAlignment="1">
      <alignment/>
    </xf>
    <xf numFmtId="171" fontId="32" fillId="0" borderId="10" xfId="60" applyNumberFormat="1" applyFont="1" applyBorder="1" applyAlignment="1">
      <alignment horizontal="center"/>
    </xf>
    <xf numFmtId="172" fontId="32" fillId="0" borderId="10" xfId="0" applyNumberFormat="1" applyFont="1" applyBorder="1" applyAlignment="1">
      <alignment/>
    </xf>
    <xf numFmtId="171" fontId="2" fillId="0" borderId="10" xfId="6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left" wrapText="1"/>
    </xf>
    <xf numFmtId="171" fontId="32" fillId="33" borderId="10" xfId="6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wrapText="1"/>
    </xf>
    <xf numFmtId="172" fontId="53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top" wrapText="1"/>
    </xf>
    <xf numFmtId="0" fontId="32" fillId="0" borderId="10" xfId="0" applyNumberFormat="1" applyFont="1" applyBorder="1" applyAlignment="1">
      <alignment horizontal="left" wrapText="1"/>
    </xf>
    <xf numFmtId="0" fontId="32" fillId="0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32" fillId="33" borderId="10" xfId="0" applyNumberFormat="1" applyFont="1" applyFill="1" applyBorder="1" applyAlignment="1">
      <alignment horizontal="left" wrapText="1"/>
    </xf>
    <xf numFmtId="0" fontId="3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top" wrapText="1"/>
    </xf>
    <xf numFmtId="0" fontId="3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77" fontId="54" fillId="0" borderId="10" xfId="60" applyNumberFormat="1" applyFont="1" applyBorder="1" applyAlignment="1">
      <alignment/>
    </xf>
    <xf numFmtId="0" fontId="2" fillId="0" borderId="10" xfId="0" applyNumberFormat="1" applyFont="1" applyBorder="1" applyAlignment="1">
      <alignment horizontal="justify" vertical="top" wrapText="1"/>
    </xf>
    <xf numFmtId="177" fontId="53" fillId="0" borderId="10" xfId="60" applyNumberFormat="1" applyFont="1" applyBorder="1" applyAlignment="1">
      <alignment/>
    </xf>
    <xf numFmtId="0" fontId="55" fillId="0" borderId="10" xfId="0" applyFont="1" applyBorder="1" applyAlignment="1">
      <alignment/>
    </xf>
    <xf numFmtId="177" fontId="2" fillId="0" borderId="10" xfId="6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75" zoomScaleNormal="75" zoomScalePageLayoutView="0" workbookViewId="0" topLeftCell="A1">
      <selection activeCell="A7" sqref="A7:E80"/>
    </sheetView>
  </sheetViews>
  <sheetFormatPr defaultColWidth="9.00390625" defaultRowHeight="12.75"/>
  <cols>
    <col min="1" max="1" width="26.125" style="0" customWidth="1"/>
    <col min="2" max="2" width="46.375" style="0" customWidth="1"/>
    <col min="3" max="3" width="21.875" style="0" customWidth="1"/>
    <col min="4" max="4" width="21.125" style="0" customWidth="1"/>
    <col min="5" max="5" width="10.625" style="0" customWidth="1"/>
  </cols>
  <sheetData>
    <row r="1" spans="2:11" ht="18" customHeight="1">
      <c r="B1" s="2"/>
      <c r="C1" s="2"/>
      <c r="D1" s="23" t="s">
        <v>133</v>
      </c>
      <c r="E1" s="23"/>
      <c r="F1" s="12"/>
      <c r="G1" s="2"/>
      <c r="H1" s="2"/>
      <c r="I1" s="2"/>
      <c r="J1" s="2"/>
      <c r="K1" s="2"/>
    </row>
    <row r="2" spans="2:11" ht="15.75">
      <c r="B2" s="1"/>
      <c r="C2" s="1"/>
      <c r="D2" s="23" t="s">
        <v>64</v>
      </c>
      <c r="E2" s="23"/>
      <c r="F2" s="16"/>
      <c r="G2" s="16"/>
      <c r="H2" s="10"/>
      <c r="I2" s="10"/>
      <c r="J2" s="10"/>
      <c r="K2" s="10"/>
    </row>
    <row r="3" spans="2:11" ht="15.75">
      <c r="B3" s="1"/>
      <c r="C3" s="5"/>
      <c r="D3" s="23" t="s">
        <v>132</v>
      </c>
      <c r="E3" s="23"/>
      <c r="F3" s="16"/>
      <c r="G3" s="16"/>
      <c r="H3" s="10"/>
      <c r="I3" s="10"/>
      <c r="J3" s="10"/>
      <c r="K3" s="10"/>
    </row>
    <row r="4" spans="2:11" ht="15.75" customHeight="1">
      <c r="B4" s="1"/>
      <c r="C4" s="5"/>
      <c r="D4" s="23" t="s">
        <v>135</v>
      </c>
      <c r="E4" s="23"/>
      <c r="F4" s="16"/>
      <c r="G4" s="16"/>
      <c r="H4" s="10"/>
      <c r="I4" s="10"/>
      <c r="J4" s="10"/>
      <c r="K4" s="10"/>
    </row>
    <row r="5" spans="2:11" ht="15.75" customHeight="1">
      <c r="B5" s="1"/>
      <c r="C5" s="5"/>
      <c r="D5" s="14"/>
      <c r="E5" s="13"/>
      <c r="F5" s="15"/>
      <c r="G5" s="16"/>
      <c r="H5" s="10"/>
      <c r="I5" s="10"/>
      <c r="J5" s="10"/>
      <c r="K5" s="10"/>
    </row>
    <row r="6" spans="2:11" ht="15.75" customHeight="1">
      <c r="B6" s="1"/>
      <c r="C6" s="5"/>
      <c r="D6" s="1"/>
      <c r="E6" s="6"/>
      <c r="F6" s="7"/>
      <c r="G6" s="10"/>
      <c r="H6" s="10"/>
      <c r="I6" s="10"/>
      <c r="J6" s="10"/>
      <c r="K6" s="10"/>
    </row>
    <row r="7" spans="1:11" ht="14.25">
      <c r="A7" s="24" t="s">
        <v>134</v>
      </c>
      <c r="B7" s="25"/>
      <c r="C7" s="25"/>
      <c r="D7" s="25"/>
      <c r="E7" s="25"/>
      <c r="F7" s="10"/>
      <c r="G7" s="10"/>
      <c r="H7" s="10"/>
      <c r="I7" s="8"/>
      <c r="J7" s="8"/>
      <c r="K7" s="8"/>
    </row>
    <row r="8" spans="1:11" ht="18" customHeight="1">
      <c r="A8" s="26"/>
      <c r="B8" s="27"/>
      <c r="C8" s="27"/>
      <c r="D8" s="27"/>
      <c r="E8" s="28"/>
      <c r="F8" s="11"/>
      <c r="G8" s="10"/>
      <c r="H8" s="10"/>
      <c r="I8" s="9"/>
      <c r="J8" s="9"/>
      <c r="K8" s="9"/>
    </row>
    <row r="9" spans="1:11" ht="42" customHeight="1">
      <c r="A9" s="29" t="s">
        <v>53</v>
      </c>
      <c r="B9" s="30" t="s">
        <v>39</v>
      </c>
      <c r="C9" s="29" t="s">
        <v>130</v>
      </c>
      <c r="D9" s="30" t="s">
        <v>131</v>
      </c>
      <c r="E9" s="29" t="s">
        <v>38</v>
      </c>
      <c r="F9" s="3"/>
      <c r="G9" s="3"/>
      <c r="H9" s="3"/>
      <c r="I9" s="3"/>
      <c r="J9" s="3"/>
      <c r="K9" s="3"/>
    </row>
    <row r="10" spans="1:11" ht="54" customHeight="1">
      <c r="A10" s="29"/>
      <c r="B10" s="31"/>
      <c r="C10" s="32"/>
      <c r="D10" s="31"/>
      <c r="E10" s="29"/>
      <c r="F10" s="3"/>
      <c r="G10" s="3"/>
      <c r="H10" s="3"/>
      <c r="I10" s="3"/>
      <c r="J10" s="3"/>
      <c r="K10" s="3"/>
    </row>
    <row r="11" spans="1:11" ht="13.5" customHeight="1">
      <c r="A11" s="20">
        <v>1</v>
      </c>
      <c r="B11" s="21">
        <v>2</v>
      </c>
      <c r="C11" s="20">
        <v>3</v>
      </c>
      <c r="D11" s="22">
        <v>4</v>
      </c>
      <c r="E11" s="22">
        <v>5</v>
      </c>
      <c r="F11" s="4"/>
      <c r="G11" s="4"/>
      <c r="H11" s="4"/>
      <c r="I11" s="4"/>
      <c r="J11" s="4"/>
      <c r="K11" s="4"/>
    </row>
    <row r="12" spans="1:11" ht="12.75">
      <c r="A12" s="33" t="s">
        <v>7</v>
      </c>
      <c r="B12" s="18" t="s">
        <v>8</v>
      </c>
      <c r="C12" s="34">
        <f>+C13+C15+C16+C20+C25+C27+C30+C37+C39+C40+C41+C42</f>
        <v>473182182</v>
      </c>
      <c r="D12" s="34">
        <f>+D13+D15+D16+D20+D25+D27+D30+D37+D39+D40+D41+D42</f>
        <v>472024423.11999995</v>
      </c>
      <c r="E12" s="35">
        <f aca="true" t="shared" si="0" ref="E12:E26">+D12/C12*100</f>
        <v>99.75532492049753</v>
      </c>
      <c r="F12" s="2"/>
      <c r="G12" s="2"/>
      <c r="H12" s="2"/>
      <c r="I12" s="2"/>
      <c r="J12" s="2"/>
      <c r="K12" s="2"/>
    </row>
    <row r="13" spans="1:11" ht="12.75">
      <c r="A13" s="33" t="s">
        <v>9</v>
      </c>
      <c r="B13" s="18" t="s">
        <v>10</v>
      </c>
      <c r="C13" s="34">
        <f>SUM(C14:C14)</f>
        <v>280873000</v>
      </c>
      <c r="D13" s="34">
        <f>SUM(D14:D14)</f>
        <v>288480044.96</v>
      </c>
      <c r="E13" s="35">
        <f t="shared" si="0"/>
        <v>102.70835749965286</v>
      </c>
      <c r="F13" s="2"/>
      <c r="G13" s="2"/>
      <c r="H13" s="2"/>
      <c r="I13" s="2"/>
      <c r="J13" s="2"/>
      <c r="K13" s="2"/>
    </row>
    <row r="14" spans="1:11" ht="12.75">
      <c r="A14" s="36" t="s">
        <v>11</v>
      </c>
      <c r="B14" s="37" t="s">
        <v>4</v>
      </c>
      <c r="C14" s="38">
        <v>280873000</v>
      </c>
      <c r="D14" s="39">
        <v>288480044.96</v>
      </c>
      <c r="E14" s="40">
        <f t="shared" si="0"/>
        <v>102.70835749965286</v>
      </c>
      <c r="F14" s="2"/>
      <c r="G14" s="2"/>
      <c r="H14" s="2"/>
      <c r="I14" s="2"/>
      <c r="J14" s="2"/>
      <c r="K14" s="2"/>
    </row>
    <row r="15" spans="1:11" ht="25.5">
      <c r="A15" s="33" t="s">
        <v>66</v>
      </c>
      <c r="B15" s="18" t="s">
        <v>67</v>
      </c>
      <c r="C15" s="34">
        <v>7140203</v>
      </c>
      <c r="D15" s="41">
        <v>7228941.78</v>
      </c>
      <c r="E15" s="35">
        <f t="shared" si="0"/>
        <v>101.24280472137836</v>
      </c>
      <c r="F15" s="2"/>
      <c r="G15" s="2"/>
      <c r="H15" s="2"/>
      <c r="I15" s="2"/>
      <c r="J15" s="2"/>
      <c r="K15" s="2"/>
    </row>
    <row r="16" spans="1:11" ht="12.75">
      <c r="A16" s="33" t="s">
        <v>12</v>
      </c>
      <c r="B16" s="18" t="s">
        <v>13</v>
      </c>
      <c r="C16" s="34">
        <f>SUM(C17:C19)</f>
        <v>26856000</v>
      </c>
      <c r="D16" s="34">
        <f>SUM(D17:D19)</f>
        <v>25703327.75</v>
      </c>
      <c r="E16" s="35">
        <f t="shared" si="0"/>
        <v>95.70795259904676</v>
      </c>
      <c r="F16" s="2"/>
      <c r="G16" s="2"/>
      <c r="H16" s="2"/>
      <c r="I16" s="2"/>
      <c r="J16" s="2"/>
      <c r="K16" s="2"/>
    </row>
    <row r="17" spans="1:11" ht="25.5">
      <c r="A17" s="42" t="s">
        <v>106</v>
      </c>
      <c r="B17" s="43" t="s">
        <v>105</v>
      </c>
      <c r="C17" s="44">
        <v>9056000</v>
      </c>
      <c r="D17" s="39">
        <v>8974308.47</v>
      </c>
      <c r="E17" s="40">
        <f t="shared" si="0"/>
        <v>99.09792921819789</v>
      </c>
      <c r="F17" s="2"/>
      <c r="G17" s="19"/>
      <c r="H17" s="2"/>
      <c r="I17" s="2"/>
      <c r="J17" s="2"/>
      <c r="K17" s="2"/>
    </row>
    <row r="18" spans="1:11" ht="25.5">
      <c r="A18" s="36" t="s">
        <v>41</v>
      </c>
      <c r="B18" s="37" t="s">
        <v>14</v>
      </c>
      <c r="C18" s="38">
        <v>14600000</v>
      </c>
      <c r="D18" s="39">
        <v>13214302.27</v>
      </c>
      <c r="E18" s="40">
        <f t="shared" si="0"/>
        <v>90.50891965753425</v>
      </c>
      <c r="F18" s="2"/>
      <c r="G18" s="2"/>
      <c r="H18" s="2"/>
      <c r="I18" s="2"/>
      <c r="J18" s="2"/>
      <c r="K18" s="2"/>
    </row>
    <row r="19" spans="1:11" ht="38.25">
      <c r="A19" s="36" t="s">
        <v>107</v>
      </c>
      <c r="B19" s="37" t="s">
        <v>62</v>
      </c>
      <c r="C19" s="38">
        <v>3200000</v>
      </c>
      <c r="D19" s="38">
        <v>3514717.01</v>
      </c>
      <c r="E19" s="40">
        <f t="shared" si="0"/>
        <v>109.8349065625</v>
      </c>
      <c r="F19" s="2"/>
      <c r="G19" s="2"/>
      <c r="H19" s="2"/>
      <c r="I19" s="2"/>
      <c r="J19" s="2"/>
      <c r="K19" s="2"/>
    </row>
    <row r="20" spans="1:11" ht="12.75">
      <c r="A20" s="33" t="s">
        <v>15</v>
      </c>
      <c r="B20" s="18" t="s">
        <v>16</v>
      </c>
      <c r="C20" s="34">
        <f>SUM(C21:C22)</f>
        <v>33000000</v>
      </c>
      <c r="D20" s="34">
        <f>SUM(D21:D22)</f>
        <v>32709246.85</v>
      </c>
      <c r="E20" s="35">
        <f t="shared" si="0"/>
        <v>99.11892984848485</v>
      </c>
      <c r="F20" s="2"/>
      <c r="G20" s="2"/>
      <c r="H20" s="2"/>
      <c r="I20" s="2"/>
      <c r="J20" s="2"/>
      <c r="K20" s="2"/>
    </row>
    <row r="21" spans="1:11" ht="12.75">
      <c r="A21" s="36" t="s">
        <v>42</v>
      </c>
      <c r="B21" s="37" t="s">
        <v>5</v>
      </c>
      <c r="C21" s="38">
        <v>8100000</v>
      </c>
      <c r="D21" s="39">
        <v>7141195.44</v>
      </c>
      <c r="E21" s="40">
        <f t="shared" si="0"/>
        <v>88.16290666666667</v>
      </c>
      <c r="F21" s="2"/>
      <c r="G21" s="2"/>
      <c r="H21" s="2"/>
      <c r="I21" s="2"/>
      <c r="J21" s="2"/>
      <c r="K21" s="2"/>
    </row>
    <row r="22" spans="1:11" ht="12.75">
      <c r="A22" s="36" t="s">
        <v>43</v>
      </c>
      <c r="B22" s="45" t="s">
        <v>6</v>
      </c>
      <c r="C22" s="44">
        <f>SUM(C23:C24)</f>
        <v>24900000</v>
      </c>
      <c r="D22" s="44">
        <f>SUM(D23:D24)</f>
        <v>25568051.41</v>
      </c>
      <c r="E22" s="40">
        <f t="shared" si="0"/>
        <v>102.68293738955822</v>
      </c>
      <c r="F22" s="2"/>
      <c r="G22" s="2"/>
      <c r="H22" s="2"/>
      <c r="I22" s="2"/>
      <c r="J22" s="2"/>
      <c r="K22" s="2"/>
    </row>
    <row r="23" spans="1:11" ht="12.75">
      <c r="A23" s="42" t="s">
        <v>76</v>
      </c>
      <c r="B23" s="43" t="s">
        <v>78</v>
      </c>
      <c r="C23" s="44">
        <v>14000000</v>
      </c>
      <c r="D23" s="38">
        <v>14628925.91</v>
      </c>
      <c r="E23" s="40">
        <f t="shared" si="0"/>
        <v>104.49232792857144</v>
      </c>
      <c r="F23" s="2"/>
      <c r="G23" s="2"/>
      <c r="H23" s="2"/>
      <c r="I23" s="2"/>
      <c r="J23" s="2"/>
      <c r="K23" s="2"/>
    </row>
    <row r="24" spans="1:11" ht="12.75">
      <c r="A24" s="42" t="s">
        <v>77</v>
      </c>
      <c r="B24" s="43" t="s">
        <v>79</v>
      </c>
      <c r="C24" s="44">
        <v>10900000</v>
      </c>
      <c r="D24" s="39">
        <v>10939125.5</v>
      </c>
      <c r="E24" s="40">
        <f t="shared" si="0"/>
        <v>100.35894954128442</v>
      </c>
      <c r="F24" s="2"/>
      <c r="G24" s="2"/>
      <c r="H24" s="2"/>
      <c r="I24" s="2"/>
      <c r="J24" s="2"/>
      <c r="K24" s="2"/>
    </row>
    <row r="25" spans="1:11" ht="12.75">
      <c r="A25" s="33" t="s">
        <v>17</v>
      </c>
      <c r="B25" s="18" t="s">
        <v>18</v>
      </c>
      <c r="C25" s="34">
        <f>SUM(C26:C26)</f>
        <v>3000000</v>
      </c>
      <c r="D25" s="34">
        <f>SUM(D26:D26)</f>
        <v>2992720.55</v>
      </c>
      <c r="E25" s="35">
        <f t="shared" si="0"/>
        <v>99.75735166666666</v>
      </c>
      <c r="F25" s="2"/>
      <c r="G25" s="2"/>
      <c r="H25" s="2"/>
      <c r="I25" s="2"/>
      <c r="J25" s="2"/>
      <c r="K25" s="2"/>
    </row>
    <row r="26" spans="1:11" ht="51">
      <c r="A26" s="42" t="s">
        <v>74</v>
      </c>
      <c r="B26" s="43" t="s">
        <v>80</v>
      </c>
      <c r="C26" s="44">
        <v>3000000</v>
      </c>
      <c r="D26" s="39">
        <v>2992720.55</v>
      </c>
      <c r="E26" s="40">
        <f t="shared" si="0"/>
        <v>99.75735166666666</v>
      </c>
      <c r="F26" s="2"/>
      <c r="G26" s="2"/>
      <c r="H26" s="2"/>
      <c r="I26" s="2"/>
      <c r="J26" s="2"/>
      <c r="K26" s="2"/>
    </row>
    <row r="27" spans="1:11" ht="38.25">
      <c r="A27" s="33" t="s">
        <v>19</v>
      </c>
      <c r="B27" s="18" t="s">
        <v>20</v>
      </c>
      <c r="C27" s="34">
        <f>SUM(C28:C29)</f>
        <v>0</v>
      </c>
      <c r="D27" s="34">
        <f>SUM(D28:D29)</f>
        <v>0</v>
      </c>
      <c r="E27" s="40"/>
      <c r="F27" s="2"/>
      <c r="G27" s="2"/>
      <c r="H27" s="2"/>
      <c r="I27" s="2"/>
      <c r="J27" s="2"/>
      <c r="K27" s="2"/>
    </row>
    <row r="28" spans="1:11" ht="12.75">
      <c r="A28" s="36" t="s">
        <v>44</v>
      </c>
      <c r="B28" s="37" t="s">
        <v>37</v>
      </c>
      <c r="C28" s="38">
        <v>0</v>
      </c>
      <c r="D28" s="34">
        <v>0</v>
      </c>
      <c r="E28" s="35"/>
      <c r="F28" s="2"/>
      <c r="G28" s="2"/>
      <c r="H28" s="2"/>
      <c r="I28" s="2"/>
      <c r="J28" s="2"/>
      <c r="K28" s="2"/>
    </row>
    <row r="29" spans="1:11" ht="25.5">
      <c r="A29" s="36" t="s">
        <v>63</v>
      </c>
      <c r="B29" s="37" t="s">
        <v>21</v>
      </c>
      <c r="C29" s="38">
        <v>0</v>
      </c>
      <c r="D29" s="38">
        <v>0</v>
      </c>
      <c r="E29" s="40"/>
      <c r="F29" s="2"/>
      <c r="G29" s="2"/>
      <c r="H29" s="2"/>
      <c r="I29" s="2"/>
      <c r="J29" s="2"/>
      <c r="K29" s="2"/>
    </row>
    <row r="30" spans="1:11" ht="38.25">
      <c r="A30" s="33" t="s">
        <v>22</v>
      </c>
      <c r="B30" s="18" t="s">
        <v>23</v>
      </c>
      <c r="C30" s="34">
        <f>+C31+C36</f>
        <v>46459003</v>
      </c>
      <c r="D30" s="34">
        <f>+D31+D36</f>
        <v>44895630.15</v>
      </c>
      <c r="E30" s="35">
        <f aca="true" t="shared" si="1" ref="E30:E35">+D30/C30*100</f>
        <v>96.63494102531645</v>
      </c>
      <c r="F30" s="2"/>
      <c r="G30" s="2"/>
      <c r="H30" s="2"/>
      <c r="I30" s="2"/>
      <c r="J30" s="2"/>
      <c r="K30" s="2"/>
    </row>
    <row r="31" spans="1:11" ht="115.5" customHeight="1">
      <c r="A31" s="36" t="s">
        <v>24</v>
      </c>
      <c r="B31" s="37" t="s">
        <v>54</v>
      </c>
      <c r="C31" s="38">
        <f>SUM(C32:C35)</f>
        <v>46239003</v>
      </c>
      <c r="D31" s="38">
        <f>SUM(D32:D35)</f>
        <v>44638767.4</v>
      </c>
      <c r="E31" s="40">
        <f t="shared" si="1"/>
        <v>96.53920825239246</v>
      </c>
      <c r="F31" s="2"/>
      <c r="G31" s="2"/>
      <c r="H31" s="2"/>
      <c r="I31" s="2"/>
      <c r="J31" s="2"/>
      <c r="K31" s="2"/>
    </row>
    <row r="32" spans="1:11" ht="63.75">
      <c r="A32" s="36" t="s">
        <v>68</v>
      </c>
      <c r="B32" s="46" t="s">
        <v>55</v>
      </c>
      <c r="C32" s="38">
        <v>16150260</v>
      </c>
      <c r="D32" s="38">
        <v>14617657.2</v>
      </c>
      <c r="E32" s="40">
        <f t="shared" si="1"/>
        <v>90.51035215532134</v>
      </c>
      <c r="F32" s="2"/>
      <c r="G32" s="2"/>
      <c r="H32" s="2"/>
      <c r="I32" s="2"/>
      <c r="J32" s="2"/>
      <c r="K32" s="2"/>
    </row>
    <row r="33" spans="1:11" ht="76.5">
      <c r="A33" s="36" t="s">
        <v>69</v>
      </c>
      <c r="B33" s="37" t="s">
        <v>70</v>
      </c>
      <c r="C33" s="38">
        <v>647770</v>
      </c>
      <c r="D33" s="39">
        <v>609697.74</v>
      </c>
      <c r="E33" s="40">
        <f t="shared" si="1"/>
        <v>94.12256510798585</v>
      </c>
      <c r="F33" s="2"/>
      <c r="G33" s="2"/>
      <c r="H33" s="2"/>
      <c r="I33" s="2"/>
      <c r="J33" s="2"/>
      <c r="K33" s="2"/>
    </row>
    <row r="34" spans="1:11" ht="63.75">
      <c r="A34" s="36" t="s">
        <v>57</v>
      </c>
      <c r="B34" s="37" t="s">
        <v>71</v>
      </c>
      <c r="C34" s="38">
        <v>98500</v>
      </c>
      <c r="D34" s="39">
        <v>92922.36</v>
      </c>
      <c r="E34" s="40">
        <f t="shared" si="1"/>
        <v>94.33742131979696</v>
      </c>
      <c r="F34" s="2"/>
      <c r="G34" s="2"/>
      <c r="H34" s="2"/>
      <c r="I34" s="2"/>
      <c r="J34" s="2"/>
      <c r="K34" s="2"/>
    </row>
    <row r="35" spans="1:11" ht="38.25">
      <c r="A35" s="36" t="s">
        <v>72</v>
      </c>
      <c r="B35" s="37" t="s">
        <v>73</v>
      </c>
      <c r="C35" s="38">
        <v>29342473</v>
      </c>
      <c r="D35" s="38">
        <v>29318490.1</v>
      </c>
      <c r="E35" s="40">
        <f t="shared" si="1"/>
        <v>99.91826558040967</v>
      </c>
      <c r="F35" s="2"/>
      <c r="G35" s="2"/>
      <c r="H35" s="2"/>
      <c r="I35" s="2"/>
      <c r="J35" s="2"/>
      <c r="K35" s="2"/>
    </row>
    <row r="36" spans="1:11" ht="76.5">
      <c r="A36" s="36" t="s">
        <v>45</v>
      </c>
      <c r="B36" s="37" t="s">
        <v>65</v>
      </c>
      <c r="C36" s="38">
        <v>220000</v>
      </c>
      <c r="D36" s="38">
        <v>256862.75</v>
      </c>
      <c r="E36" s="40">
        <f aca="true" t="shared" si="2" ref="E36:E49">+D36/C36*100</f>
        <v>116.75579545454546</v>
      </c>
      <c r="F36" s="2"/>
      <c r="G36" s="2"/>
      <c r="H36" s="2"/>
      <c r="I36" s="2"/>
      <c r="J36" s="2"/>
      <c r="K36" s="2"/>
    </row>
    <row r="37" spans="1:11" ht="25.5">
      <c r="A37" s="33" t="s">
        <v>25</v>
      </c>
      <c r="B37" s="18" t="s">
        <v>26</v>
      </c>
      <c r="C37" s="34">
        <f>SUM(C38:C38)</f>
        <v>987000</v>
      </c>
      <c r="D37" s="34">
        <f>SUM(D38:D38)</f>
        <v>761323.06</v>
      </c>
      <c r="E37" s="35">
        <f t="shared" si="2"/>
        <v>77.1350618034448</v>
      </c>
      <c r="F37" s="2"/>
      <c r="G37" s="2"/>
      <c r="H37" s="2"/>
      <c r="I37" s="2"/>
      <c r="J37" s="2"/>
      <c r="K37" s="2"/>
    </row>
    <row r="38" spans="1:11" ht="25.5">
      <c r="A38" s="36" t="s">
        <v>75</v>
      </c>
      <c r="B38" s="37" t="s">
        <v>27</v>
      </c>
      <c r="C38" s="38">
        <v>987000</v>
      </c>
      <c r="D38" s="38">
        <v>761323.06</v>
      </c>
      <c r="E38" s="40">
        <f t="shared" si="2"/>
        <v>77.1350618034448</v>
      </c>
      <c r="F38" s="2"/>
      <c r="G38" s="2"/>
      <c r="H38" s="2"/>
      <c r="I38" s="2"/>
      <c r="J38" s="2"/>
      <c r="K38" s="2"/>
    </row>
    <row r="39" spans="1:11" ht="25.5">
      <c r="A39" s="33" t="s">
        <v>28</v>
      </c>
      <c r="B39" s="18" t="s">
        <v>29</v>
      </c>
      <c r="C39" s="34">
        <f>54895554+194000</f>
        <v>55089554</v>
      </c>
      <c r="D39" s="34">
        <v>49400404.37</v>
      </c>
      <c r="E39" s="35">
        <f t="shared" si="2"/>
        <v>89.67290671839528</v>
      </c>
      <c r="F39" s="2"/>
      <c r="G39" s="2"/>
      <c r="H39" s="2"/>
      <c r="I39" s="2"/>
      <c r="J39" s="2"/>
      <c r="K39" s="2"/>
    </row>
    <row r="40" spans="1:11" ht="25.5">
      <c r="A40" s="33" t="s">
        <v>30</v>
      </c>
      <c r="B40" s="18" t="s">
        <v>31</v>
      </c>
      <c r="C40" s="34">
        <v>13980500</v>
      </c>
      <c r="D40" s="38">
        <v>13969830.51</v>
      </c>
      <c r="E40" s="40">
        <f t="shared" si="2"/>
        <v>99.92368305854583</v>
      </c>
      <c r="F40" s="2"/>
      <c r="G40" s="2"/>
      <c r="H40" s="2"/>
      <c r="I40" s="2"/>
      <c r="J40" s="2"/>
      <c r="K40" s="2"/>
    </row>
    <row r="41" spans="1:11" ht="17.25" customHeight="1">
      <c r="A41" s="33" t="s">
        <v>0</v>
      </c>
      <c r="B41" s="18" t="s">
        <v>1</v>
      </c>
      <c r="C41" s="34">
        <v>5191922</v>
      </c>
      <c r="D41" s="34">
        <v>5189274.93</v>
      </c>
      <c r="E41" s="35">
        <f t="shared" si="2"/>
        <v>99.94901560539621</v>
      </c>
      <c r="F41" s="2"/>
      <c r="G41" s="2"/>
      <c r="H41" s="2"/>
      <c r="I41" s="2"/>
      <c r="J41" s="2"/>
      <c r="K41" s="2"/>
    </row>
    <row r="42" spans="1:11" ht="19.5" customHeight="1">
      <c r="A42" s="33" t="s">
        <v>2</v>
      </c>
      <c r="B42" s="18" t="s">
        <v>3</v>
      </c>
      <c r="C42" s="34">
        <f>SUM(C43:C44)</f>
        <v>605000</v>
      </c>
      <c r="D42" s="34">
        <f>SUM(D43:D44)</f>
        <v>693678.21</v>
      </c>
      <c r="E42" s="35">
        <f t="shared" si="2"/>
        <v>114.65755537190081</v>
      </c>
      <c r="F42" s="2"/>
      <c r="G42" s="2"/>
      <c r="H42" s="2"/>
      <c r="I42" s="2"/>
      <c r="J42" s="2"/>
      <c r="K42" s="2"/>
    </row>
    <row r="43" spans="1:11" ht="25.5">
      <c r="A43" s="36" t="s">
        <v>59</v>
      </c>
      <c r="B43" s="37" t="s">
        <v>60</v>
      </c>
      <c r="C43" s="38">
        <v>0</v>
      </c>
      <c r="D43" s="38">
        <v>-10750</v>
      </c>
      <c r="E43" s="47"/>
      <c r="F43" s="2"/>
      <c r="G43" s="2"/>
      <c r="H43" s="2"/>
      <c r="I43" s="2"/>
      <c r="J43" s="2"/>
      <c r="K43" s="2"/>
    </row>
    <row r="44" spans="1:11" ht="25.5">
      <c r="A44" s="36" t="s">
        <v>59</v>
      </c>
      <c r="B44" s="37" t="s">
        <v>81</v>
      </c>
      <c r="C44" s="38">
        <v>605000</v>
      </c>
      <c r="D44" s="38">
        <v>704428.21</v>
      </c>
      <c r="E44" s="40">
        <f t="shared" si="2"/>
        <v>116.43441487603306</v>
      </c>
      <c r="F44" s="2"/>
      <c r="G44" s="2"/>
      <c r="H44" s="2"/>
      <c r="I44" s="2"/>
      <c r="J44" s="2"/>
      <c r="K44" s="2"/>
    </row>
    <row r="45" spans="1:11" ht="16.5" customHeight="1">
      <c r="A45" s="48"/>
      <c r="B45" s="18" t="s">
        <v>36</v>
      </c>
      <c r="C45" s="34">
        <f>+C12</f>
        <v>473182182</v>
      </c>
      <c r="D45" s="34">
        <f>+D12</f>
        <v>472024423.11999995</v>
      </c>
      <c r="E45" s="35">
        <f t="shared" si="2"/>
        <v>99.75532492049753</v>
      </c>
      <c r="F45" s="2"/>
      <c r="G45" s="2"/>
      <c r="H45" s="2"/>
      <c r="I45" s="2"/>
      <c r="J45" s="2"/>
      <c r="K45" s="2"/>
    </row>
    <row r="46" spans="1:11" ht="18.75" customHeight="1">
      <c r="A46" s="49" t="s">
        <v>32</v>
      </c>
      <c r="B46" s="49" t="s">
        <v>33</v>
      </c>
      <c r="C46" s="34">
        <f>SUM(C47+C77)</f>
        <v>938595221.7</v>
      </c>
      <c r="D46" s="34">
        <f>SUM(D47+D77+D78+D79)</f>
        <v>913519474.2299999</v>
      </c>
      <c r="E46" s="40">
        <f t="shared" si="2"/>
        <v>97.32837469334412</v>
      </c>
      <c r="F46" s="2"/>
      <c r="G46" s="2"/>
      <c r="H46" s="2"/>
      <c r="I46" s="17"/>
      <c r="J46" s="2"/>
      <c r="K46" s="2"/>
    </row>
    <row r="47" spans="1:11" ht="25.5">
      <c r="A47" s="49" t="s">
        <v>34</v>
      </c>
      <c r="B47" s="50" t="s">
        <v>40</v>
      </c>
      <c r="C47" s="34">
        <f>+C48+C50+C61+C73</f>
        <v>936545221.7</v>
      </c>
      <c r="D47" s="34">
        <f>+D48+D50+D61+D73</f>
        <v>932794691.61</v>
      </c>
      <c r="E47" s="35">
        <f t="shared" si="2"/>
        <v>99.59953561204529</v>
      </c>
      <c r="F47" s="2"/>
      <c r="G47" s="2"/>
      <c r="H47" s="2"/>
      <c r="I47" s="2"/>
      <c r="J47" s="2"/>
      <c r="K47" s="2"/>
    </row>
    <row r="48" spans="1:11" ht="25.5">
      <c r="A48" s="49" t="s">
        <v>89</v>
      </c>
      <c r="B48" s="50" t="s">
        <v>49</v>
      </c>
      <c r="C48" s="34">
        <f>SUM(C49)</f>
        <v>835000</v>
      </c>
      <c r="D48" s="34">
        <f>SUM(D49)</f>
        <v>835000</v>
      </c>
      <c r="E48" s="35">
        <f t="shared" si="2"/>
        <v>100</v>
      </c>
      <c r="F48" s="2"/>
      <c r="G48" s="2"/>
      <c r="H48" s="2"/>
      <c r="I48" s="2"/>
      <c r="J48" s="2"/>
      <c r="K48" s="2"/>
    </row>
    <row r="49" spans="1:11" ht="63.75">
      <c r="A49" s="42" t="s">
        <v>128</v>
      </c>
      <c r="B49" s="51" t="s">
        <v>88</v>
      </c>
      <c r="C49" s="38">
        <v>835000</v>
      </c>
      <c r="D49" s="38">
        <v>835000</v>
      </c>
      <c r="E49" s="40">
        <f t="shared" si="2"/>
        <v>100</v>
      </c>
      <c r="F49" s="2"/>
      <c r="G49" s="2"/>
      <c r="H49" s="2"/>
      <c r="I49" s="2"/>
      <c r="J49" s="2"/>
      <c r="K49" s="2"/>
    </row>
    <row r="50" spans="1:11" ht="25.5">
      <c r="A50" s="49" t="s">
        <v>90</v>
      </c>
      <c r="B50" s="50" t="s">
        <v>46</v>
      </c>
      <c r="C50" s="34">
        <f>SUM(C51:C60)</f>
        <v>439476500</v>
      </c>
      <c r="D50" s="34">
        <f>SUM(D51:D60)</f>
        <v>437860917.45</v>
      </c>
      <c r="E50" s="35">
        <f>+D50/C50*100</f>
        <v>99.63238476915147</v>
      </c>
      <c r="F50" s="2"/>
      <c r="G50" s="2"/>
      <c r="H50" s="2"/>
      <c r="I50" s="2"/>
      <c r="J50" s="2"/>
      <c r="K50" s="2"/>
    </row>
    <row r="51" spans="1:11" ht="51">
      <c r="A51" s="52" t="s">
        <v>122</v>
      </c>
      <c r="B51" s="51" t="s">
        <v>123</v>
      </c>
      <c r="C51" s="38">
        <v>124600</v>
      </c>
      <c r="D51" s="38">
        <v>124600</v>
      </c>
      <c r="E51" s="40">
        <f>+D51/C51*100</f>
        <v>100</v>
      </c>
      <c r="F51" s="2"/>
      <c r="G51" s="2"/>
      <c r="H51" s="2"/>
      <c r="I51" s="2"/>
      <c r="J51" s="2"/>
      <c r="K51" s="2"/>
    </row>
    <row r="52" spans="1:11" ht="38.25">
      <c r="A52" s="53" t="s">
        <v>124</v>
      </c>
      <c r="B52" s="54" t="s">
        <v>125</v>
      </c>
      <c r="C52" s="38">
        <v>2223000</v>
      </c>
      <c r="D52" s="38">
        <v>2202417.45</v>
      </c>
      <c r="E52" s="40">
        <f>+D52/C52*100</f>
        <v>99.0741093117409</v>
      </c>
      <c r="F52" s="2"/>
      <c r="G52" s="2"/>
      <c r="H52" s="2"/>
      <c r="I52" s="2"/>
      <c r="J52" s="2"/>
      <c r="K52" s="2"/>
    </row>
    <row r="53" spans="1:11" ht="76.5">
      <c r="A53" s="42" t="s">
        <v>108</v>
      </c>
      <c r="B53" s="51" t="s">
        <v>118</v>
      </c>
      <c r="C53" s="38">
        <v>2332400</v>
      </c>
      <c r="D53" s="38">
        <v>2332400</v>
      </c>
      <c r="E53" s="40">
        <f>+D53/C53*100</f>
        <v>100</v>
      </c>
      <c r="F53" s="2"/>
      <c r="G53" s="2"/>
      <c r="H53" s="2"/>
      <c r="I53" s="2"/>
      <c r="J53" s="2"/>
      <c r="K53" s="2"/>
    </row>
    <row r="54" spans="1:11" ht="51">
      <c r="A54" s="42" t="s">
        <v>117</v>
      </c>
      <c r="B54" s="55" t="s">
        <v>119</v>
      </c>
      <c r="C54" s="38">
        <v>1218900</v>
      </c>
      <c r="D54" s="38">
        <v>1218900</v>
      </c>
      <c r="E54" s="40">
        <f>+D54/C54*100</f>
        <v>100</v>
      </c>
      <c r="F54" s="2"/>
      <c r="G54" s="2"/>
      <c r="H54" s="2"/>
      <c r="I54" s="2"/>
      <c r="J54" s="2"/>
      <c r="K54" s="2"/>
    </row>
    <row r="55" spans="1:11" ht="38.25">
      <c r="A55" s="53" t="s">
        <v>111</v>
      </c>
      <c r="B55" s="54" t="s">
        <v>112</v>
      </c>
      <c r="C55" s="38">
        <v>51000</v>
      </c>
      <c r="D55" s="38">
        <v>51000</v>
      </c>
      <c r="E55" s="40">
        <f aca="true" t="shared" si="3" ref="E55:E77">+D55/C55*100</f>
        <v>100</v>
      </c>
      <c r="F55" s="2"/>
      <c r="G55" s="2"/>
      <c r="H55" s="2"/>
      <c r="I55" s="2"/>
      <c r="J55" s="2"/>
      <c r="K55" s="2"/>
    </row>
    <row r="56" spans="1:11" ht="63.75">
      <c r="A56" s="42" t="s">
        <v>111</v>
      </c>
      <c r="B56" s="51" t="s">
        <v>129</v>
      </c>
      <c r="C56" s="38">
        <v>150000000</v>
      </c>
      <c r="D56" s="38">
        <v>150000000</v>
      </c>
      <c r="E56" s="40">
        <f>+D56/C56*100</f>
        <v>100</v>
      </c>
      <c r="F56" s="2"/>
      <c r="G56" s="2"/>
      <c r="H56" s="2"/>
      <c r="I56" s="2"/>
      <c r="J56" s="2"/>
      <c r="K56" s="2"/>
    </row>
    <row r="57" spans="1:11" ht="25.5">
      <c r="A57" s="42" t="s">
        <v>84</v>
      </c>
      <c r="B57" s="51" t="s">
        <v>85</v>
      </c>
      <c r="C57" s="38">
        <v>16095000</v>
      </c>
      <c r="D57" s="38">
        <v>16095000</v>
      </c>
      <c r="E57" s="40">
        <f>+D57/C57*100</f>
        <v>100</v>
      </c>
      <c r="F57" s="2"/>
      <c r="G57" s="2"/>
      <c r="H57" s="2"/>
      <c r="I57" s="2"/>
      <c r="J57" s="2"/>
      <c r="K57" s="2"/>
    </row>
    <row r="58" spans="1:11" ht="25.5">
      <c r="A58" s="42" t="s">
        <v>84</v>
      </c>
      <c r="B58" s="51" t="s">
        <v>51</v>
      </c>
      <c r="C58" s="38">
        <v>8196500</v>
      </c>
      <c r="D58" s="38">
        <v>8196500</v>
      </c>
      <c r="E58" s="40">
        <f t="shared" si="3"/>
        <v>100</v>
      </c>
      <c r="F58" s="2"/>
      <c r="G58" s="2"/>
      <c r="H58" s="2"/>
      <c r="I58" s="2"/>
      <c r="J58" s="2"/>
      <c r="K58" s="2"/>
    </row>
    <row r="59" spans="1:11" ht="38.25">
      <c r="A59" s="42" t="s">
        <v>86</v>
      </c>
      <c r="B59" s="51" t="s">
        <v>87</v>
      </c>
      <c r="C59" s="38">
        <v>253571000</v>
      </c>
      <c r="D59" s="38">
        <v>251976000</v>
      </c>
      <c r="E59" s="40">
        <f t="shared" si="3"/>
        <v>99.37098485236876</v>
      </c>
      <c r="F59" s="2"/>
      <c r="G59" s="2"/>
      <c r="H59" s="2"/>
      <c r="I59" s="2"/>
      <c r="J59" s="2"/>
      <c r="K59" s="2"/>
    </row>
    <row r="60" spans="1:11" ht="63.75">
      <c r="A60" s="42" t="s">
        <v>113</v>
      </c>
      <c r="B60" s="51" t="s">
        <v>126</v>
      </c>
      <c r="C60" s="38">
        <v>5664100</v>
      </c>
      <c r="D60" s="38">
        <v>5664100</v>
      </c>
      <c r="E60" s="40">
        <f t="shared" si="3"/>
        <v>100</v>
      </c>
      <c r="F60" s="2"/>
      <c r="G60" s="2"/>
      <c r="H60" s="2"/>
      <c r="I60" s="2"/>
      <c r="J60" s="2"/>
      <c r="K60" s="2"/>
    </row>
    <row r="61" spans="1:11" ht="25.5">
      <c r="A61" s="56" t="s">
        <v>91</v>
      </c>
      <c r="B61" s="57" t="s">
        <v>47</v>
      </c>
      <c r="C61" s="34">
        <f>SUM(C62+C63+C64+C65+C66+C67+C68+C69+C70+C71+C72)</f>
        <v>473271000</v>
      </c>
      <c r="D61" s="34">
        <f>SUM(D62:D72)</f>
        <v>471313711</v>
      </c>
      <c r="E61" s="40">
        <f t="shared" si="3"/>
        <v>99.58643377684244</v>
      </c>
      <c r="F61" s="2"/>
      <c r="G61" s="2"/>
      <c r="H61" s="2"/>
      <c r="I61" s="2"/>
      <c r="J61" s="2"/>
      <c r="K61" s="2"/>
    </row>
    <row r="62" spans="1:11" ht="51">
      <c r="A62" s="42" t="s">
        <v>92</v>
      </c>
      <c r="B62" s="51" t="s">
        <v>93</v>
      </c>
      <c r="C62" s="38">
        <v>15250000</v>
      </c>
      <c r="D62" s="38">
        <v>13713000</v>
      </c>
      <c r="E62" s="40">
        <f t="shared" si="3"/>
        <v>89.92131147540984</v>
      </c>
      <c r="F62" s="2"/>
      <c r="G62" s="2"/>
      <c r="H62" s="2"/>
      <c r="I62" s="2"/>
      <c r="J62" s="2"/>
      <c r="K62" s="2"/>
    </row>
    <row r="63" spans="1:11" ht="102">
      <c r="A63" s="42" t="s">
        <v>114</v>
      </c>
      <c r="B63" s="51" t="s">
        <v>115</v>
      </c>
      <c r="C63" s="38">
        <v>76800</v>
      </c>
      <c r="D63" s="38">
        <v>76800</v>
      </c>
      <c r="E63" s="40">
        <f t="shared" si="3"/>
        <v>100</v>
      </c>
      <c r="F63" s="2"/>
      <c r="G63" s="2"/>
      <c r="H63" s="2"/>
      <c r="I63" s="2"/>
      <c r="J63" s="2"/>
      <c r="K63" s="2"/>
    </row>
    <row r="64" spans="1:11" ht="51">
      <c r="A64" s="42" t="s">
        <v>94</v>
      </c>
      <c r="B64" s="55" t="s">
        <v>56</v>
      </c>
      <c r="C64" s="38">
        <v>6892000</v>
      </c>
      <c r="D64" s="38">
        <v>6477012.52</v>
      </c>
      <c r="E64" s="40">
        <f t="shared" si="3"/>
        <v>93.97870748694137</v>
      </c>
      <c r="F64" s="2"/>
      <c r="G64" s="2"/>
      <c r="H64" s="2"/>
      <c r="I64" s="2"/>
      <c r="J64" s="2"/>
      <c r="K64" s="2"/>
    </row>
    <row r="65" spans="1:11" ht="63.75">
      <c r="A65" s="42" t="s">
        <v>95</v>
      </c>
      <c r="B65" s="51" t="s">
        <v>96</v>
      </c>
      <c r="C65" s="38">
        <v>44000</v>
      </c>
      <c r="D65" s="38">
        <v>44000</v>
      </c>
      <c r="E65" s="40">
        <f t="shared" si="3"/>
        <v>100</v>
      </c>
      <c r="F65" s="2"/>
      <c r="G65" s="2"/>
      <c r="H65" s="2"/>
      <c r="I65" s="2"/>
      <c r="J65" s="2"/>
      <c r="K65" s="2"/>
    </row>
    <row r="66" spans="1:11" ht="63.75">
      <c r="A66" s="42" t="s">
        <v>95</v>
      </c>
      <c r="B66" s="51" t="s">
        <v>52</v>
      </c>
      <c r="C66" s="38">
        <v>100</v>
      </c>
      <c r="D66" s="38">
        <v>100</v>
      </c>
      <c r="E66" s="40">
        <f t="shared" si="3"/>
        <v>100</v>
      </c>
      <c r="F66" s="2"/>
      <c r="G66" s="2"/>
      <c r="H66" s="2"/>
      <c r="I66" s="2"/>
      <c r="J66" s="2"/>
      <c r="K66" s="2"/>
    </row>
    <row r="67" spans="1:11" ht="38.25">
      <c r="A67" s="42" t="s">
        <v>95</v>
      </c>
      <c r="B67" s="51" t="s">
        <v>116</v>
      </c>
      <c r="C67" s="38">
        <v>106400</v>
      </c>
      <c r="D67" s="38">
        <v>106400</v>
      </c>
      <c r="E67" s="40">
        <f t="shared" si="3"/>
        <v>100</v>
      </c>
      <c r="F67" s="2"/>
      <c r="G67" s="2"/>
      <c r="H67" s="2"/>
      <c r="I67" s="2"/>
      <c r="J67" s="2"/>
      <c r="K67" s="2"/>
    </row>
    <row r="68" spans="1:11" ht="63.75">
      <c r="A68" s="42" t="s">
        <v>95</v>
      </c>
      <c r="B68" s="51" t="s">
        <v>50</v>
      </c>
      <c r="C68" s="39">
        <v>76354400</v>
      </c>
      <c r="D68" s="39">
        <v>76354400</v>
      </c>
      <c r="E68" s="35">
        <f t="shared" si="3"/>
        <v>100</v>
      </c>
      <c r="F68" s="2"/>
      <c r="G68" s="2"/>
      <c r="H68" s="2"/>
      <c r="I68" s="2"/>
      <c r="J68" s="2"/>
      <c r="K68" s="2"/>
    </row>
    <row r="69" spans="1:11" ht="102">
      <c r="A69" s="42" t="s">
        <v>97</v>
      </c>
      <c r="B69" s="58" t="s">
        <v>98</v>
      </c>
      <c r="C69" s="39">
        <v>178054500</v>
      </c>
      <c r="D69" s="39">
        <v>178054500</v>
      </c>
      <c r="E69" s="40">
        <f t="shared" si="3"/>
        <v>100</v>
      </c>
      <c r="F69" s="2"/>
      <c r="G69" s="2"/>
      <c r="H69" s="2"/>
      <c r="I69" s="2"/>
      <c r="J69" s="2"/>
      <c r="K69" s="2"/>
    </row>
    <row r="70" spans="1:11" ht="63.75">
      <c r="A70" s="42" t="s">
        <v>97</v>
      </c>
      <c r="B70" s="51" t="s">
        <v>99</v>
      </c>
      <c r="C70" s="38">
        <v>195700800</v>
      </c>
      <c r="D70" s="38">
        <v>195700800</v>
      </c>
      <c r="E70" s="40">
        <f t="shared" si="3"/>
        <v>100</v>
      </c>
      <c r="F70" s="2"/>
      <c r="G70" s="2"/>
      <c r="H70" s="2"/>
      <c r="I70" s="2"/>
      <c r="J70" s="2"/>
      <c r="K70" s="2"/>
    </row>
    <row r="71" spans="1:11" ht="132.75" customHeight="1">
      <c r="A71" s="42" t="s">
        <v>121</v>
      </c>
      <c r="B71" s="58" t="s">
        <v>120</v>
      </c>
      <c r="C71" s="38">
        <v>69300</v>
      </c>
      <c r="D71" s="38">
        <v>63998.48</v>
      </c>
      <c r="E71" s="40">
        <f t="shared" si="3"/>
        <v>92.34989898989899</v>
      </c>
      <c r="F71" s="2"/>
      <c r="G71" s="2"/>
      <c r="H71" s="2"/>
      <c r="I71" s="2"/>
      <c r="J71" s="2"/>
      <c r="K71" s="2"/>
    </row>
    <row r="72" spans="1:11" ht="73.5" customHeight="1">
      <c r="A72" s="42" t="s">
        <v>95</v>
      </c>
      <c r="B72" s="58" t="s">
        <v>82</v>
      </c>
      <c r="C72" s="38">
        <v>722700</v>
      </c>
      <c r="D72" s="38">
        <v>722700</v>
      </c>
      <c r="E72" s="40">
        <f t="shared" si="3"/>
        <v>100</v>
      </c>
      <c r="F72" s="2"/>
      <c r="G72" s="2"/>
      <c r="H72" s="2"/>
      <c r="I72" s="2"/>
      <c r="J72" s="2"/>
      <c r="K72" s="2"/>
    </row>
    <row r="73" spans="1:11" ht="12.75">
      <c r="A73" s="59" t="s">
        <v>100</v>
      </c>
      <c r="B73" s="60" t="s">
        <v>48</v>
      </c>
      <c r="C73" s="34">
        <f>SUM(C74:C76)</f>
        <v>22962721.7</v>
      </c>
      <c r="D73" s="34">
        <f>SUM(D74:D76)</f>
        <v>22785063.16</v>
      </c>
      <c r="E73" s="35">
        <f t="shared" si="3"/>
        <v>99.22631758412157</v>
      </c>
      <c r="F73" s="2"/>
      <c r="G73" s="2"/>
      <c r="H73" s="2"/>
      <c r="I73" s="2"/>
      <c r="J73" s="2"/>
      <c r="K73" s="2"/>
    </row>
    <row r="74" spans="1:11" ht="25.5">
      <c r="A74" s="42" t="s">
        <v>109</v>
      </c>
      <c r="B74" s="46" t="s">
        <v>83</v>
      </c>
      <c r="C74" s="38">
        <v>4208100</v>
      </c>
      <c r="D74" s="38">
        <v>4030441.46</v>
      </c>
      <c r="E74" s="40">
        <f t="shared" si="3"/>
        <v>95.77817684940946</v>
      </c>
      <c r="F74" s="2"/>
      <c r="G74" s="2"/>
      <c r="H74" s="2"/>
      <c r="I74" s="2"/>
      <c r="J74" s="2"/>
      <c r="K74" s="2"/>
    </row>
    <row r="75" spans="1:11" ht="25.5">
      <c r="A75" s="42" t="s">
        <v>110</v>
      </c>
      <c r="B75" s="46" t="s">
        <v>83</v>
      </c>
      <c r="C75" s="38">
        <v>249621.7</v>
      </c>
      <c r="D75" s="38">
        <v>249621.7</v>
      </c>
      <c r="E75" s="40">
        <f t="shared" si="3"/>
        <v>100</v>
      </c>
      <c r="F75" s="2"/>
      <c r="G75" s="2"/>
      <c r="H75" s="2"/>
      <c r="I75" s="2"/>
      <c r="J75" s="2"/>
      <c r="K75" s="2"/>
    </row>
    <row r="76" spans="1:11" ht="25.5">
      <c r="A76" s="42" t="s">
        <v>127</v>
      </c>
      <c r="B76" s="46" t="s">
        <v>83</v>
      </c>
      <c r="C76" s="38">
        <v>18505000</v>
      </c>
      <c r="D76" s="38">
        <v>18505000</v>
      </c>
      <c r="E76" s="40">
        <f t="shared" si="3"/>
        <v>100</v>
      </c>
      <c r="F76" s="2"/>
      <c r="G76" s="2"/>
      <c r="H76" s="2"/>
      <c r="I76" s="2"/>
      <c r="J76" s="2"/>
      <c r="K76" s="2"/>
    </row>
    <row r="77" spans="1:11" ht="25.5">
      <c r="A77" s="59" t="s">
        <v>61</v>
      </c>
      <c r="B77" s="60" t="s">
        <v>58</v>
      </c>
      <c r="C77" s="34">
        <v>2050000</v>
      </c>
      <c r="D77" s="34">
        <v>2038273.55</v>
      </c>
      <c r="E77" s="35">
        <f t="shared" si="3"/>
        <v>99.42797804878049</v>
      </c>
      <c r="F77" s="2"/>
      <c r="G77" s="2"/>
      <c r="H77" s="2"/>
      <c r="I77" s="2"/>
      <c r="J77" s="2"/>
      <c r="K77" s="2"/>
    </row>
    <row r="78" spans="1:5" ht="38.25">
      <c r="A78" s="56" t="s">
        <v>101</v>
      </c>
      <c r="B78" s="60" t="s">
        <v>102</v>
      </c>
      <c r="C78" s="38">
        <v>0</v>
      </c>
      <c r="D78" s="34">
        <v>703828.42</v>
      </c>
      <c r="E78" s="61"/>
    </row>
    <row r="79" spans="1:5" ht="51">
      <c r="A79" s="56" t="s">
        <v>103</v>
      </c>
      <c r="B79" s="62" t="s">
        <v>104</v>
      </c>
      <c r="C79" s="38">
        <v>0</v>
      </c>
      <c r="D79" s="41">
        <v>-22017319.35</v>
      </c>
      <c r="E79" s="63"/>
    </row>
    <row r="80" spans="1:5" ht="12.75">
      <c r="A80" s="64"/>
      <c r="B80" s="18" t="s">
        <v>35</v>
      </c>
      <c r="C80" s="34">
        <f>+C45+C46</f>
        <v>1411777403.7</v>
      </c>
      <c r="D80" s="34">
        <f>+D45+D46</f>
        <v>1385543897.35</v>
      </c>
      <c r="E80" s="65">
        <f>+D80/C80*100</f>
        <v>98.14181001330329</v>
      </c>
    </row>
  </sheetData>
  <sheetProtection/>
  <mergeCells count="10">
    <mergeCell ref="A7:E7"/>
    <mergeCell ref="C9:C10"/>
    <mergeCell ref="E9:E10"/>
    <mergeCell ref="D1:E1"/>
    <mergeCell ref="A9:A10"/>
    <mergeCell ref="D9:D10"/>
    <mergeCell ref="B9:B10"/>
    <mergeCell ref="D2:E2"/>
    <mergeCell ref="D3:E3"/>
    <mergeCell ref="D4:E4"/>
  </mergeCells>
  <printOptions/>
  <pageMargins left="0.7480314960629921" right="0.2362204724409449" top="0.4330708661417323" bottom="0.5118110236220472" header="0.4724409448818898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GulyaevaIO</cp:lastModifiedBy>
  <cp:lastPrinted>2019-05-17T04:39:38Z</cp:lastPrinted>
  <dcterms:created xsi:type="dcterms:W3CDTF">2003-03-28T04:18:45Z</dcterms:created>
  <dcterms:modified xsi:type="dcterms:W3CDTF">2019-05-17T05:29:19Z</dcterms:modified>
  <cp:category/>
  <cp:version/>
  <cp:contentType/>
  <cp:contentStatus/>
</cp:coreProperties>
</file>