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год" sheetId="1" r:id="rId1"/>
  </sheets>
  <definedNames>
    <definedName name="_xlnm.Print_Titles" localSheetId="0">'год'!$10:$11</definedName>
  </definedNames>
  <calcPr fullCalcOnLoad="1"/>
</workbook>
</file>

<file path=xl/sharedStrings.xml><?xml version="1.0" encoding="utf-8"?>
<sst xmlns="http://schemas.openxmlformats.org/spreadsheetml/2006/main" count="163" uniqueCount="148">
  <si>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</si>
  <si>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</si>
  <si>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</si>
  <si>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</si>
  <si>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</si>
  <si>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</si>
  <si>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</si>
  <si>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</si>
  <si>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</si>
  <si>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</si>
  <si>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</si>
  <si>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</si>
  <si>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</si>
  <si>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</si>
  <si>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</si>
  <si>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</si>
  <si>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</si>
  <si>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</si>
  <si>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</si>
  <si>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</si>
  <si>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</si>
  <si>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</si>
  <si>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</si>
  <si>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</si>
  <si>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</si>
  <si>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000 1 11 08000 00 0000 120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</si>
  <si>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</si>
  <si>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</si>
  <si>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</si>
  <si>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</si>
  <si>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</si>
  <si>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</si>
  <si>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</si>
  <si>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</si>
  <si>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</si>
  <si>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</si>
  <si>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</si>
  <si>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</si>
  <si>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</si>
  <si>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</si>
  <si>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</si>
  <si>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</si>
  <si>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</si>
  <si>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</si>
  <si>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</si>
  <si>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</si>
  <si>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000 2 02 02000 00 0000 151</t>
  </si>
  <si>
    <t>Субсидии бюджетам субъектов РФ и муниципальных образований (межбюджетные субсидии)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</si>
  <si>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</si>
  <si>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</si>
  <si>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000 2 02 03000 00 0000 151</t>
  </si>
  <si>
    <t>Субвенции бюджетам субъектов РФ и муниципальных образований</t>
  </si>
  <si>
    <t>000 2 02 04000 00 0000 151</t>
  </si>
  <si>
    <t>Иные межбюджетные трансферты</t>
  </si>
  <si>
    <t>000 2 02 01000 00 0000 151</t>
  </si>
  <si>
    <t>000 2 02 01001 04 0000 151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</si>
  <si>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</si>
  <si>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</si>
  <si>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906 2 02 02999 04 0000 151</t>
  </si>
  <si>
    <t>901 2 02 03024 04 0000 151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</si>
  <si>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</si>
  <si>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хранению, комплектованию, учету и использованию архивных документов, относящихся к госсобственности Свердловской области</t>
  </si>
  <si>
    <t>906 2 02 03999 04 0000 151</t>
  </si>
  <si>
    <t>Субсидии на организацию отдыха детей в каникулярное время</t>
  </si>
  <si>
    <t>919 2 02 02999 04 0000 151</t>
  </si>
  <si>
    <t>Субвенции бюджетам городских округов на оплату жилищно-коммунальных услуг отдельным категориям граждан</t>
  </si>
  <si>
    <t>000 2 19 04000 04 0000 151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</si>
  <si>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</si>
  <si>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</si>
  <si>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901 2 02 02051 04 0000 151</t>
  </si>
  <si>
    <t xml:space="preserve">от                       №          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</si>
  <si>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</si>
  <si>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</si>
  <si>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</si>
  <si>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</si>
  <si>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</si>
  <si>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</si>
  <si>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</si>
  <si>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</si>
  <si>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</si>
  <si>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901 2 02 02077 04 0000 151</t>
  </si>
  <si>
    <t>901 2 02 03001 04 0000 151</t>
  </si>
  <si>
    <t>901 2 02 03022 04 0000 151</t>
  </si>
  <si>
    <t>901 2 02 02009 04 0000 151</t>
  </si>
  <si>
    <t>182 1 05 04010 02 0000 110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</si>
  <si>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</si>
  <si>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</si>
  <si>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</si>
  <si>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 xml:space="preserve">Утверждено решением 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</si>
  <si>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</si>
  <si>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</si>
  <si>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</si>
  <si>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</si>
  <si>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</si>
  <si>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</si>
  <si>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</si>
  <si>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</si>
  <si>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</si>
  <si>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казенных)в залог, в доверительное управление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</si>
  <si>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</si>
  <si>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</si>
  <si>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182 1 08 03010 01 1000 110</t>
  </si>
  <si>
    <t>048 1 12 01000 01 0000 120</t>
  </si>
  <si>
    <t>Субсидии бюджетам городских округов на государственную поддержку малого и среднего предпринимательства</t>
  </si>
  <si>
    <t>Единый сельскохозяйственный налог</t>
  </si>
  <si>
    <t>182 1 05 03020 01 0000 110</t>
  </si>
  <si>
    <t>901 2 02 02999 04 0000 151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</si>
  <si>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</si>
  <si>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</si>
  <si>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</si>
  <si>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</si>
  <si>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</si>
  <si>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 xml:space="preserve">Минимальный налог, зачисляемый в бюджеты субъекта Российской Федерации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</si>
  <si>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</si>
  <si>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</si>
  <si>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</si>
  <si>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</si>
  <si>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</si>
  <si>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901 2 02 03121 04 0000 151</t>
  </si>
  <si>
    <t>Субвенции на осуществление государственного полномочия Российской Федерации не проведение Всероссиской сельскохозяйственной переписи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</si>
  <si>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</si>
  <si>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</si>
  <si>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000 2 18 04000 04 0000 151</t>
  </si>
  <si>
    <t>Доходы бюджета городского округа от возврата автономными учреждениями субсидий прошлых лет</t>
  </si>
  <si>
    <t>182 1 05 01010 01 0000 110</t>
  </si>
  <si>
    <t>182 1 05 01020 01 0000 110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</si>
  <si>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(Фед. Бюджет)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</si>
  <si>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специалистов,  в 2016 году (Обл. бюджет)</t>
  </si>
  <si>
    <t>Субсидии из областного бюджета местным бюджета на предоставление социальных выплат молодым семьям на приобретение (строительство) жилья (областные средства)</t>
  </si>
  <si>
    <t xml:space="preserve">Субсидии на предоставление социальных выплат молодым семьям на приобретение (строительство) жилья (федеральные средства) </t>
  </si>
  <si>
    <t>Субсидии на развитие материально-технической базы муниципальных организаций дополнительного образования детей- детско-юношеских спортивных школ и специализированных детско-юношеских спортивных школ олимпийского резерва</t>
  </si>
  <si>
    <t>Субсидии из областного бюджета на приобретение и (или) замену автобусов, оснащение аппаратурой спутниковой навигации ГЛОНАССС, тахографами автобусов для подвоза обучающихся (воспитанников) в муниципальные общеобразовательные организации</t>
  </si>
  <si>
    <t>Субсидии на создание государственных (или муниципальных) промышленных парков (технопарков) для субъектов малого и среднего предпринимательства (федеральные средства)</t>
  </si>
  <si>
    <t>Субсидии на создание государственных (или муниципальных) промышленных парков (технопарков) для субъектов малого и среднего предпринимательства (областные средства)</t>
  </si>
  <si>
    <t>Субсидии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</si>
  <si>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901 2 02 04999 04 0000 151</t>
  </si>
  <si>
    <t>Прочие межбюджетные трансферты, передаваемые бюджетам городских округов</t>
  </si>
  <si>
    <t>906 2 02 04999 04 0000 151</t>
  </si>
  <si>
    <t>908 2 02 04999 04 0000 151</t>
  </si>
  <si>
    <t>Годовые назначения  2016 год (с корректировкой)</t>
  </si>
  <si>
    <t>Исполнение бюджета по доходам за 2016 год</t>
  </si>
  <si>
    <t>ИТОГО  НАЛОГОВЫЕ И НЕНАЛОГОВЫЕ ДОХОДЫ</t>
  </si>
  <si>
    <t>901 2 02 03143 04 0000 151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</si>
  <si>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</si>
  <si>
    <t>Думы городского округа</t>
  </si>
  <si>
    <t xml:space="preserve">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</si>
  <si>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Исполнение бюджета городского округа Заречный по доходам</t>
  </si>
  <si>
    <t>за 2016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</si>
</sst>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_р_._-;_-@_-"/>
    <numFmt numFmtId="178" formatCode="_-* #,##0.00_р_._-;\-* #,##0.00_р_._-;_-* &quot;-&quot;_р_._-;_-@_-"/>
  </numFmts>
  <fonts count="46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43" fontId="22" fillId="0" borderId="10" xfId="60" applyFont="1" applyBorder="1" applyAlignment="1">
      <alignment horizontal="center"/>
    </xf>
    <xf numFmtId="43" fontId="1" fillId="0" borderId="10" xfId="60" applyFont="1" applyBorder="1" applyAlignment="1">
      <alignment horizontal="center"/>
    </xf>
    <xf numFmtId="43" fontId="1" fillId="0" borderId="10" xfId="60" applyNumberFormat="1" applyFont="1" applyBorder="1" applyAlignment="1">
      <alignment/>
    </xf>
    <xf numFmtId="43" fontId="22" fillId="0" borderId="10" xfId="60" applyNumberFormat="1" applyFont="1" applyBorder="1" applyAlignment="1">
      <alignment/>
    </xf>
    <xf numFmtId="43" fontId="1" fillId="0" borderId="10" xfId="60" applyFont="1" applyBorder="1" applyAlignment="1">
      <alignment/>
    </xf>
    <xf numFmtId="170" fontId="22" fillId="0" borderId="10" xfId="60" applyNumberFormat="1" applyFont="1" applyBorder="1" applyAlignment="1">
      <alignment/>
    </xf>
    <xf numFmtId="170" fontId="22" fillId="0" borderId="10" xfId="60" applyNumberFormat="1" applyFont="1" applyBorder="1" applyAlignment="1">
      <alignment horizontal="center"/>
    </xf>
    <xf numFmtId="178" fontId="22" fillId="33" borderId="10" xfId="60" applyNumberFormat="1" applyFont="1" applyFill="1" applyBorder="1" applyAlignment="1">
      <alignment horizontal="center"/>
    </xf>
    <xf numFmtId="178" fontId="1" fillId="33" borderId="10" xfId="6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 wrapText="1" shrinkToFit="1"/>
      <protection/>
    </xf>
    <xf numFmtId="0" fontId="0" fillId="0" borderId="0" xfId="0" applyAlignment="1">
      <alignment/>
    </xf>
    <xf numFmtId="164" fontId="2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 shrinkToFi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wrapText="1" shrinkToFit="1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170" fontId="1" fillId="0" borderId="10" xfId="6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wrapText="1"/>
      <protection locked="0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170" fontId="22" fillId="33" borderId="10" xfId="6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164" fontId="44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NumberFormat="1" applyFont="1" applyBorder="1" applyAlignment="1" applyProtection="1">
      <alignment wrapText="1"/>
      <protection locked="0"/>
    </xf>
    <xf numFmtId="2" fontId="1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wrapText="1"/>
    </xf>
    <xf numFmtId="2" fontId="2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2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4.75390625" style="4" customWidth="1"/>
    <col min="2" max="2" width="31.75390625" style="4" customWidth="1"/>
    <col min="3" max="3" width="17.00390625" style="4" customWidth="1"/>
    <col min="4" max="4" width="17.25390625" style="4" customWidth="1"/>
    <col min="5" max="5" width="8.125" style="4" customWidth="1"/>
    <col min="6" max="16384" width="9.125" style="4" customWidth="1"/>
  </cols>
  <sheetData>
    <row r="1" spans="4:6" ht="18" customHeight="1">
      <c r="D1" s="1" t="s">
        <v>87</v>
      </c>
      <c r="E1" s="1"/>
      <c r="F1" s="15"/>
    </row>
    <row r="2" spans="4:11" ht="12.75">
      <c r="D2" s="1" t="s">
        <v>88</v>
      </c>
      <c r="E2" s="1"/>
      <c r="F2" s="16"/>
      <c r="G2" s="16"/>
      <c r="H2" s="5"/>
      <c r="I2" s="5"/>
      <c r="J2" s="5"/>
      <c r="K2" s="5"/>
    </row>
    <row r="3" spans="3:11" ht="12.75">
      <c r="C3" s="17"/>
      <c r="D3" s="1" t="s">
        <v>144</v>
      </c>
      <c r="E3" s="1"/>
      <c r="F3" s="16"/>
      <c r="G3" s="16"/>
      <c r="H3" s="5"/>
      <c r="I3" s="5"/>
      <c r="J3" s="5"/>
      <c r="K3" s="5"/>
    </row>
    <row r="4" spans="3:11" ht="15.75" customHeight="1">
      <c r="C4" s="17"/>
      <c r="D4" s="1" t="s">
        <v>70</v>
      </c>
      <c r="E4" s="1"/>
      <c r="F4" s="16"/>
      <c r="G4" s="16"/>
      <c r="H4" s="5"/>
      <c r="I4" s="5"/>
      <c r="J4" s="5"/>
      <c r="K4" s="5"/>
    </row>
    <row r="5" spans="3:11" ht="15.75" customHeight="1">
      <c r="C5" s="17"/>
      <c r="D5" s="2"/>
      <c r="E5" s="3"/>
      <c r="F5" s="3"/>
      <c r="G5" s="16"/>
      <c r="H5" s="5"/>
      <c r="I5" s="5"/>
      <c r="J5" s="5"/>
      <c r="K5" s="5"/>
    </row>
    <row r="6" spans="3:11" ht="15.75" customHeight="1">
      <c r="C6" s="17"/>
      <c r="E6" s="18"/>
      <c r="F6" s="19"/>
      <c r="G6" s="5"/>
      <c r="H6" s="5"/>
      <c r="I6" s="5"/>
      <c r="J6" s="5"/>
      <c r="K6" s="5"/>
    </row>
    <row r="7" spans="1:11" ht="13.5">
      <c r="A7" s="24" t="s">
        <v>146</v>
      </c>
      <c r="B7" s="25"/>
      <c r="C7" s="25"/>
      <c r="D7" s="25"/>
      <c r="E7" s="25"/>
      <c r="F7" s="5"/>
      <c r="G7" s="5"/>
      <c r="H7" s="5"/>
      <c r="I7" s="20"/>
      <c r="J7" s="20"/>
      <c r="K7" s="20"/>
    </row>
    <row r="8" spans="1:11" ht="15.75" customHeight="1">
      <c r="A8" s="26" t="s">
        <v>147</v>
      </c>
      <c r="B8" s="27"/>
      <c r="C8" s="27"/>
      <c r="D8" s="27"/>
      <c r="E8" s="27"/>
      <c r="F8" s="21"/>
      <c r="G8" s="21"/>
      <c r="H8" s="21"/>
      <c r="I8" s="21"/>
      <c r="J8" s="21"/>
      <c r="K8" s="21"/>
    </row>
    <row r="9" spans="5:11" ht="18" customHeight="1">
      <c r="E9" s="5"/>
      <c r="F9" s="5"/>
      <c r="G9" s="5"/>
      <c r="H9" s="5"/>
      <c r="I9" s="22"/>
      <c r="J9" s="22"/>
      <c r="K9" s="22"/>
    </row>
    <row r="10" spans="1:11" ht="79.5" customHeight="1">
      <c r="A10" s="29" t="s">
        <v>71</v>
      </c>
      <c r="B10" s="30" t="s">
        <v>39</v>
      </c>
      <c r="C10" s="29" t="s">
        <v>139</v>
      </c>
      <c r="D10" s="30" t="s">
        <v>140</v>
      </c>
      <c r="E10" s="29" t="s">
        <v>38</v>
      </c>
      <c r="F10" s="17"/>
      <c r="G10" s="17"/>
      <c r="H10" s="17"/>
      <c r="I10" s="17"/>
      <c r="J10" s="17"/>
      <c r="K10" s="17"/>
    </row>
    <row r="11" spans="1:11" ht="13.5" customHeight="1">
      <c r="A11" s="31">
        <v>1</v>
      </c>
      <c r="B11" s="32">
        <v>2</v>
      </c>
      <c r="C11" s="31">
        <v>3</v>
      </c>
      <c r="D11" s="33">
        <v>4</v>
      </c>
      <c r="E11" s="33">
        <v>5</v>
      </c>
      <c r="F11" s="23"/>
      <c r="G11" s="23"/>
      <c r="H11" s="23"/>
      <c r="I11" s="23"/>
      <c r="J11" s="23"/>
      <c r="K11" s="23"/>
    </row>
    <row r="12" spans="1:5" ht="18" customHeight="1">
      <c r="A12" s="34" t="s">
        <v>7</v>
      </c>
      <c r="B12" s="35" t="s">
        <v>8</v>
      </c>
      <c r="C12" s="36">
        <f>+C13+C15+C16+C23+C26+C29+C32+C41+C43+C44+C45+C46</f>
        <v>480712256</v>
      </c>
      <c r="D12" s="8">
        <f>+D13+D15+D16+D23+D26+D29+D32+D41+D43+D44+D45+D46</f>
        <v>412903821.94</v>
      </c>
      <c r="E12" s="37">
        <f aca="true" t="shared" si="0" ref="E12:E28">+D12/C12*100</f>
        <v>85.89417406907137</v>
      </c>
    </row>
    <row r="13" spans="1:5" ht="27" customHeight="1">
      <c r="A13" s="34" t="s">
        <v>9</v>
      </c>
      <c r="B13" s="35" t="s">
        <v>10</v>
      </c>
      <c r="C13" s="36">
        <f>SUM(C14:C14)</f>
        <v>286958000</v>
      </c>
      <c r="D13" s="8">
        <f>SUM(D14:D14)</f>
        <v>255079379.9</v>
      </c>
      <c r="E13" s="37">
        <f t="shared" si="0"/>
        <v>88.89084113354568</v>
      </c>
    </row>
    <row r="14" spans="1:5" ht="19.5" customHeight="1">
      <c r="A14" s="38" t="s">
        <v>11</v>
      </c>
      <c r="B14" s="39" t="s">
        <v>4</v>
      </c>
      <c r="C14" s="11">
        <v>286958000</v>
      </c>
      <c r="D14" s="6">
        <v>255079379.9</v>
      </c>
      <c r="E14" s="28">
        <f t="shared" si="0"/>
        <v>88.89084113354568</v>
      </c>
    </row>
    <row r="15" spans="1:5" ht="39.75" customHeight="1">
      <c r="A15" s="34" t="s">
        <v>90</v>
      </c>
      <c r="B15" s="35" t="s">
        <v>91</v>
      </c>
      <c r="C15" s="36">
        <v>6405686</v>
      </c>
      <c r="D15" s="7">
        <v>7821366.9</v>
      </c>
      <c r="E15" s="37">
        <f t="shared" si="0"/>
        <v>122.10037925680403</v>
      </c>
    </row>
    <row r="16" spans="1:5" ht="30" customHeight="1">
      <c r="A16" s="34" t="s">
        <v>12</v>
      </c>
      <c r="B16" s="35" t="s">
        <v>13</v>
      </c>
      <c r="C16" s="36">
        <f>SUM(C17:C22)</f>
        <v>32089000</v>
      </c>
      <c r="D16" s="8">
        <f>SUM(D17:D22)</f>
        <v>26515329.880000003</v>
      </c>
      <c r="E16" s="37">
        <f t="shared" si="0"/>
        <v>82.63058954782014</v>
      </c>
    </row>
    <row r="17" spans="1:5" ht="53.25" customHeight="1">
      <c r="A17" s="40" t="s">
        <v>124</v>
      </c>
      <c r="B17" s="41" t="s">
        <v>109</v>
      </c>
      <c r="C17" s="42">
        <v>5319000</v>
      </c>
      <c r="D17" s="6">
        <f>3256632.23+778.21</f>
        <v>3257410.44</v>
      </c>
      <c r="E17" s="28">
        <f t="shared" si="0"/>
        <v>61.24103102086858</v>
      </c>
    </row>
    <row r="18" spans="1:5" ht="64.5" customHeight="1">
      <c r="A18" s="40" t="s">
        <v>125</v>
      </c>
      <c r="B18" s="41" t="s">
        <v>110</v>
      </c>
      <c r="C18" s="42">
        <v>4138738</v>
      </c>
      <c r="D18" s="6">
        <f>2655248.23+239.59</f>
        <v>2655487.82</v>
      </c>
      <c r="E18" s="28">
        <f t="shared" si="0"/>
        <v>64.16177636757871</v>
      </c>
    </row>
    <row r="19" spans="1:5" ht="41.25" customHeight="1">
      <c r="A19" s="40" t="s">
        <v>111</v>
      </c>
      <c r="B19" s="41" t="s">
        <v>112</v>
      </c>
      <c r="C19" s="42">
        <v>2885000</v>
      </c>
      <c r="D19" s="9">
        <f>988025.98+7123.88+5046.6+64.4</f>
        <v>1000260.86</v>
      </c>
      <c r="E19" s="28">
        <f t="shared" si="0"/>
        <v>34.671087001733106</v>
      </c>
    </row>
    <row r="20" spans="1:5" ht="27.75" customHeight="1">
      <c r="A20" s="38" t="s">
        <v>41</v>
      </c>
      <c r="B20" s="39" t="s">
        <v>14</v>
      </c>
      <c r="C20" s="11">
        <v>17322000</v>
      </c>
      <c r="D20" s="9">
        <v>17091482.25</v>
      </c>
      <c r="E20" s="28">
        <f t="shared" si="0"/>
        <v>98.6692197783166</v>
      </c>
    </row>
    <row r="21" spans="1:5" ht="21.75" customHeight="1">
      <c r="A21" s="38" t="s">
        <v>105</v>
      </c>
      <c r="B21" s="39" t="s">
        <v>104</v>
      </c>
      <c r="C21" s="11">
        <v>224262</v>
      </c>
      <c r="D21" s="6">
        <v>224262.44</v>
      </c>
      <c r="E21" s="28">
        <f t="shared" si="0"/>
        <v>100.00019619908858</v>
      </c>
    </row>
    <row r="22" spans="1:5" ht="53.25" customHeight="1">
      <c r="A22" s="38" t="s">
        <v>84</v>
      </c>
      <c r="B22" s="39" t="s">
        <v>85</v>
      </c>
      <c r="C22" s="11">
        <v>2200000</v>
      </c>
      <c r="D22" s="9">
        <v>2286426.07</v>
      </c>
      <c r="E22" s="28">
        <f t="shared" si="0"/>
        <v>103.92845772727273</v>
      </c>
    </row>
    <row r="23" spans="1:5" ht="18" customHeight="1">
      <c r="A23" s="34" t="s">
        <v>15</v>
      </c>
      <c r="B23" s="35" t="s">
        <v>16</v>
      </c>
      <c r="C23" s="36">
        <f>SUM(C24:C25)</f>
        <v>32748000</v>
      </c>
      <c r="D23" s="8">
        <f>SUM(D24:D25)</f>
        <v>30859867.17</v>
      </c>
      <c r="E23" s="37">
        <f t="shared" si="0"/>
        <v>94.23435681568341</v>
      </c>
    </row>
    <row r="24" spans="1:5" ht="20.25" customHeight="1">
      <c r="A24" s="38" t="s">
        <v>42</v>
      </c>
      <c r="B24" s="39" t="s">
        <v>5</v>
      </c>
      <c r="C24" s="11">
        <v>7748000</v>
      </c>
      <c r="D24" s="6">
        <v>8197354.1</v>
      </c>
      <c r="E24" s="28">
        <f t="shared" si="0"/>
        <v>105.79961409395973</v>
      </c>
    </row>
    <row r="25" spans="1:5" ht="20.25" customHeight="1">
      <c r="A25" s="38" t="s">
        <v>43</v>
      </c>
      <c r="B25" s="43" t="s">
        <v>6</v>
      </c>
      <c r="C25" s="42">
        <v>25000000</v>
      </c>
      <c r="D25" s="9">
        <v>22662513.07</v>
      </c>
      <c r="E25" s="28">
        <f t="shared" si="0"/>
        <v>90.65005228000001</v>
      </c>
    </row>
    <row r="26" spans="1:5" ht="21" customHeight="1">
      <c r="A26" s="34" t="s">
        <v>17</v>
      </c>
      <c r="B26" s="35" t="s">
        <v>18</v>
      </c>
      <c r="C26" s="36">
        <f>SUM(C27:C28)</f>
        <v>2440000</v>
      </c>
      <c r="D26" s="7">
        <f>SUM(D27:D28)</f>
        <v>1996804.25</v>
      </c>
      <c r="E26" s="37">
        <f t="shared" si="0"/>
        <v>81.83623975409836</v>
      </c>
    </row>
    <row r="27" spans="1:5" ht="66" customHeight="1">
      <c r="A27" s="40" t="s">
        <v>101</v>
      </c>
      <c r="B27" s="41" t="s">
        <v>113</v>
      </c>
      <c r="C27" s="42">
        <v>2310000</v>
      </c>
      <c r="D27" s="9">
        <v>1896704.25</v>
      </c>
      <c r="E27" s="28">
        <f t="shared" si="0"/>
        <v>82.10840909090909</v>
      </c>
    </row>
    <row r="28" spans="1:5" ht="39.75" customHeight="1">
      <c r="A28" s="40" t="s">
        <v>115</v>
      </c>
      <c r="B28" s="41" t="s">
        <v>114</v>
      </c>
      <c r="C28" s="42">
        <v>130000</v>
      </c>
      <c r="D28" s="9">
        <v>100100</v>
      </c>
      <c r="E28" s="28">
        <f t="shared" si="0"/>
        <v>77</v>
      </c>
    </row>
    <row r="29" spans="1:5" ht="56.25" customHeight="1">
      <c r="A29" s="34" t="s">
        <v>19</v>
      </c>
      <c r="B29" s="35" t="s">
        <v>20</v>
      </c>
      <c r="C29" s="36">
        <f>SUM(C30:C31)</f>
        <v>0</v>
      </c>
      <c r="D29" s="8">
        <f>SUM(D30:D31)</f>
        <v>4901.57</v>
      </c>
      <c r="E29" s="44"/>
    </row>
    <row r="30" spans="1:5" ht="30" customHeight="1">
      <c r="A30" s="38" t="s">
        <v>44</v>
      </c>
      <c r="B30" s="39" t="s">
        <v>37</v>
      </c>
      <c r="C30" s="11">
        <v>0</v>
      </c>
      <c r="D30" s="9">
        <v>4872.12</v>
      </c>
      <c r="E30" s="45"/>
    </row>
    <row r="31" spans="1:5" ht="38.25" customHeight="1">
      <c r="A31" s="38" t="s">
        <v>86</v>
      </c>
      <c r="B31" s="39" t="s">
        <v>21</v>
      </c>
      <c r="C31" s="11">
        <v>0</v>
      </c>
      <c r="D31" s="6">
        <v>29.45</v>
      </c>
      <c r="E31" s="45"/>
    </row>
    <row r="32" spans="1:5" ht="67.5" customHeight="1">
      <c r="A32" s="34" t="s">
        <v>22</v>
      </c>
      <c r="B32" s="35" t="s">
        <v>23</v>
      </c>
      <c r="C32" s="36">
        <f>+C33+C39+C40</f>
        <v>62634825</v>
      </c>
      <c r="D32" s="8">
        <f>+D33+D39+D40</f>
        <v>29676138.379999995</v>
      </c>
      <c r="E32" s="37">
        <f>+D32/C32*100</f>
        <v>47.379614104453864</v>
      </c>
    </row>
    <row r="33" spans="1:5" ht="114.75" customHeight="1">
      <c r="A33" s="38" t="s">
        <v>24</v>
      </c>
      <c r="B33" s="39" t="s">
        <v>72</v>
      </c>
      <c r="C33" s="11">
        <f>SUM(C34:C38)</f>
        <v>62584825</v>
      </c>
      <c r="D33" s="9">
        <f>SUM(D34:D38)</f>
        <v>29399387.489999995</v>
      </c>
      <c r="E33" s="28">
        <f>+D33/C33*100</f>
        <v>46.9752651541328</v>
      </c>
    </row>
    <row r="34" spans="1:5" ht="90.75" customHeight="1">
      <c r="A34" s="38" t="s">
        <v>92</v>
      </c>
      <c r="B34" s="46" t="s">
        <v>73</v>
      </c>
      <c r="C34" s="11">
        <v>51596325</v>
      </c>
      <c r="D34" s="6">
        <v>17191565.75</v>
      </c>
      <c r="E34" s="28">
        <f>+D34/C34*100</f>
        <v>33.31936092347662</v>
      </c>
    </row>
    <row r="35" spans="1:5" ht="104.25" customHeight="1">
      <c r="A35" s="38" t="s">
        <v>93</v>
      </c>
      <c r="B35" s="39" t="s">
        <v>94</v>
      </c>
      <c r="C35" s="11">
        <v>204660</v>
      </c>
      <c r="D35" s="6">
        <v>285360.9</v>
      </c>
      <c r="E35" s="28">
        <f>+D35/C35*100</f>
        <v>139.43169158604516</v>
      </c>
    </row>
    <row r="36" spans="1:5" ht="153.75" customHeight="1">
      <c r="A36" s="38" t="s">
        <v>107</v>
      </c>
      <c r="B36" s="47" t="s">
        <v>108</v>
      </c>
      <c r="C36" s="11">
        <v>1205000</v>
      </c>
      <c r="D36" s="9">
        <v>1209659.63</v>
      </c>
      <c r="E36" s="28">
        <f>+D36/C36*100</f>
        <v>100.38669128630704</v>
      </c>
    </row>
    <row r="37" spans="1:5" ht="91.5" customHeight="1">
      <c r="A37" s="38" t="s">
        <v>75</v>
      </c>
      <c r="B37" s="39" t="s">
        <v>95</v>
      </c>
      <c r="C37" s="11">
        <v>295740</v>
      </c>
      <c r="D37" s="9">
        <v>681521.77</v>
      </c>
      <c r="E37" s="28">
        <f aca="true" t="shared" si="1" ref="E37:E45">+D37/C37*100</f>
        <v>230.44626022857915</v>
      </c>
    </row>
    <row r="38" spans="1:5" ht="51.75" customHeight="1">
      <c r="A38" s="38" t="s">
        <v>96</v>
      </c>
      <c r="B38" s="39" t="s">
        <v>97</v>
      </c>
      <c r="C38" s="11">
        <v>9283100</v>
      </c>
      <c r="D38" s="6">
        <v>10031279.44</v>
      </c>
      <c r="E38" s="28">
        <f t="shared" si="1"/>
        <v>108.05958612963342</v>
      </c>
    </row>
    <row r="39" spans="1:5" ht="117" customHeight="1">
      <c r="A39" s="38" t="s">
        <v>25</v>
      </c>
      <c r="B39" s="39" t="s">
        <v>98</v>
      </c>
      <c r="C39" s="11">
        <v>0</v>
      </c>
      <c r="D39" s="9">
        <v>0</v>
      </c>
      <c r="E39" s="28"/>
    </row>
    <row r="40" spans="1:5" ht="104.25" customHeight="1">
      <c r="A40" s="38" t="s">
        <v>45</v>
      </c>
      <c r="B40" s="39" t="s">
        <v>89</v>
      </c>
      <c r="C40" s="11">
        <v>50000</v>
      </c>
      <c r="D40" s="6">
        <v>276750.89</v>
      </c>
      <c r="E40" s="28">
        <f t="shared" si="1"/>
        <v>553.50178</v>
      </c>
    </row>
    <row r="41" spans="1:5" ht="33.75" customHeight="1">
      <c r="A41" s="34" t="s">
        <v>26</v>
      </c>
      <c r="B41" s="35" t="s">
        <v>27</v>
      </c>
      <c r="C41" s="36">
        <f>SUM(C42:C42)</f>
        <v>224000</v>
      </c>
      <c r="D41" s="8">
        <f>SUM(D42:D42)</f>
        <v>376365.14</v>
      </c>
      <c r="E41" s="37">
        <f t="shared" si="1"/>
        <v>168.0201517857143</v>
      </c>
    </row>
    <row r="42" spans="1:5" ht="33" customHeight="1">
      <c r="A42" s="38" t="s">
        <v>102</v>
      </c>
      <c r="B42" s="39" t="s">
        <v>28</v>
      </c>
      <c r="C42" s="11">
        <v>224000</v>
      </c>
      <c r="D42" s="9">
        <v>376365.14</v>
      </c>
      <c r="E42" s="28">
        <f t="shared" si="1"/>
        <v>168.0201517857143</v>
      </c>
    </row>
    <row r="43" spans="1:5" ht="57" customHeight="1">
      <c r="A43" s="34" t="s">
        <v>29</v>
      </c>
      <c r="B43" s="35" t="s">
        <v>30</v>
      </c>
      <c r="C43" s="8">
        <v>44420745</v>
      </c>
      <c r="D43" s="10">
        <v>44347371.68</v>
      </c>
      <c r="E43" s="37">
        <f t="shared" si="1"/>
        <v>99.83482195087002</v>
      </c>
    </row>
    <row r="44" spans="1:5" ht="41.25" customHeight="1">
      <c r="A44" s="34" t="s">
        <v>31</v>
      </c>
      <c r="B44" s="35" t="s">
        <v>32</v>
      </c>
      <c r="C44" s="36">
        <v>11018700</v>
      </c>
      <c r="D44" s="8">
        <v>14202927.4</v>
      </c>
      <c r="E44" s="37">
        <f t="shared" si="1"/>
        <v>128.89839454745115</v>
      </c>
    </row>
    <row r="45" spans="1:5" ht="30" customHeight="1">
      <c r="A45" s="34" t="s">
        <v>0</v>
      </c>
      <c r="B45" s="35" t="s">
        <v>1</v>
      </c>
      <c r="C45" s="36">
        <v>1773300</v>
      </c>
      <c r="D45" s="8">
        <v>1961281.67</v>
      </c>
      <c r="E45" s="37">
        <f t="shared" si="1"/>
        <v>110.60066937348445</v>
      </c>
    </row>
    <row r="46" spans="1:5" ht="27.75" customHeight="1">
      <c r="A46" s="34" t="s">
        <v>2</v>
      </c>
      <c r="B46" s="35" t="s">
        <v>3</v>
      </c>
      <c r="C46" s="36">
        <f>SUM(C47:C48)</f>
        <v>0</v>
      </c>
      <c r="D46" s="8">
        <f>SUM(D47:D48)</f>
        <v>62088</v>
      </c>
      <c r="E46" s="48"/>
    </row>
    <row r="47" spans="1:5" ht="41.25" customHeight="1">
      <c r="A47" s="38" t="s">
        <v>77</v>
      </c>
      <c r="B47" s="39" t="s">
        <v>78</v>
      </c>
      <c r="C47" s="11">
        <v>0</v>
      </c>
      <c r="D47" s="8">
        <v>0</v>
      </c>
      <c r="E47" s="37"/>
    </row>
    <row r="48" spans="1:5" ht="29.25" customHeight="1">
      <c r="A48" s="38" t="s">
        <v>77</v>
      </c>
      <c r="B48" s="39" t="s">
        <v>116</v>
      </c>
      <c r="C48" s="11">
        <v>0</v>
      </c>
      <c r="D48" s="9">
        <v>62088</v>
      </c>
      <c r="E48" s="37"/>
    </row>
    <row r="49" spans="1:5" ht="31.5" customHeight="1">
      <c r="A49" s="49"/>
      <c r="B49" s="35" t="s">
        <v>141</v>
      </c>
      <c r="C49" s="36">
        <f>+C12</f>
        <v>480712256</v>
      </c>
      <c r="D49" s="8">
        <f>+D12</f>
        <v>412903821.94</v>
      </c>
      <c r="E49" s="37">
        <f aca="true" t="shared" si="2" ref="E49:E55">+D49/C49*100</f>
        <v>85.89417406907137</v>
      </c>
    </row>
    <row r="50" spans="1:5" ht="27" customHeight="1">
      <c r="A50" s="50" t="s">
        <v>33</v>
      </c>
      <c r="B50" s="51" t="s">
        <v>34</v>
      </c>
      <c r="C50" s="36">
        <f>+C51+C85+C86</f>
        <v>1243879680</v>
      </c>
      <c r="D50" s="8">
        <f>+D51+D85+D86</f>
        <v>1225657181.0600002</v>
      </c>
      <c r="E50" s="37">
        <f t="shared" si="2"/>
        <v>98.53502720295263</v>
      </c>
    </row>
    <row r="51" spans="1:5" ht="39.75" customHeight="1">
      <c r="A51" s="50" t="s">
        <v>35</v>
      </c>
      <c r="B51" s="51" t="s">
        <v>40</v>
      </c>
      <c r="C51" s="36">
        <f>+C52+C54+C68+C81+C87</f>
        <v>764017410</v>
      </c>
      <c r="D51" s="8">
        <f>+D52+D54+D68+D81+D87</f>
        <v>744224071.23</v>
      </c>
      <c r="E51" s="37">
        <f t="shared" si="2"/>
        <v>97.40930788867756</v>
      </c>
    </row>
    <row r="52" spans="1:5" ht="29.25" customHeight="1">
      <c r="A52" s="50" t="s">
        <v>54</v>
      </c>
      <c r="B52" s="51" t="s">
        <v>56</v>
      </c>
      <c r="C52" s="36">
        <f>SUM(C53)</f>
        <v>6314000</v>
      </c>
      <c r="D52" s="8">
        <f>SUM(D53)</f>
        <v>6314000</v>
      </c>
      <c r="E52" s="37">
        <f t="shared" si="2"/>
        <v>100</v>
      </c>
    </row>
    <row r="53" spans="1:5" ht="39.75" customHeight="1">
      <c r="A53" s="41" t="s">
        <v>55</v>
      </c>
      <c r="B53" s="52" t="s">
        <v>57</v>
      </c>
      <c r="C53" s="11">
        <v>6314000</v>
      </c>
      <c r="D53" s="9">
        <v>6314000</v>
      </c>
      <c r="E53" s="28">
        <f t="shared" si="2"/>
        <v>100</v>
      </c>
    </row>
    <row r="54" spans="1:5" ht="41.25" customHeight="1">
      <c r="A54" s="50" t="s">
        <v>46</v>
      </c>
      <c r="B54" s="51" t="s">
        <v>47</v>
      </c>
      <c r="C54" s="36">
        <f>SUM(C55:C67)</f>
        <v>115872310</v>
      </c>
      <c r="D54" s="8">
        <f>SUM(D55:D67)</f>
        <v>105981598.77000001</v>
      </c>
      <c r="E54" s="37">
        <f t="shared" si="2"/>
        <v>91.46412872065812</v>
      </c>
    </row>
    <row r="55" spans="1:5" ht="40.5" customHeight="1">
      <c r="A55" s="40" t="s">
        <v>83</v>
      </c>
      <c r="B55" s="41" t="s">
        <v>103</v>
      </c>
      <c r="C55" s="11">
        <v>2438000</v>
      </c>
      <c r="D55" s="11">
        <v>2438000</v>
      </c>
      <c r="E55" s="28">
        <f t="shared" si="2"/>
        <v>100</v>
      </c>
    </row>
    <row r="56" spans="1:5" ht="80.25" customHeight="1">
      <c r="A56" s="40" t="s">
        <v>69</v>
      </c>
      <c r="B56" s="41" t="s">
        <v>126</v>
      </c>
      <c r="C56" s="11">
        <v>375500</v>
      </c>
      <c r="D56" s="9">
        <v>375500</v>
      </c>
      <c r="E56" s="28">
        <f aca="true" t="shared" si="3" ref="E56:E88">+D56/C56*100</f>
        <v>100</v>
      </c>
    </row>
    <row r="57" spans="1:5" ht="80.25" customHeight="1">
      <c r="A57" s="40" t="s">
        <v>69</v>
      </c>
      <c r="B57" s="41" t="s">
        <v>127</v>
      </c>
      <c r="C57" s="11">
        <v>692100</v>
      </c>
      <c r="D57" s="9">
        <v>692100</v>
      </c>
      <c r="E57" s="28">
        <f>+D57/C57*100</f>
        <v>100</v>
      </c>
    </row>
    <row r="58" spans="1:5" ht="66" customHeight="1">
      <c r="A58" s="40" t="s">
        <v>69</v>
      </c>
      <c r="B58" s="41" t="s">
        <v>128</v>
      </c>
      <c r="C58" s="11">
        <v>1372900</v>
      </c>
      <c r="D58" s="9">
        <v>1372900</v>
      </c>
      <c r="E58" s="28">
        <f>+D58/C58*100</f>
        <v>100</v>
      </c>
    </row>
    <row r="59" spans="1:5" ht="52.5" customHeight="1">
      <c r="A59" s="40" t="s">
        <v>69</v>
      </c>
      <c r="B59" s="41" t="s">
        <v>129</v>
      </c>
      <c r="C59" s="11">
        <v>1305500</v>
      </c>
      <c r="D59" s="9">
        <v>1305500</v>
      </c>
      <c r="E59" s="28">
        <f t="shared" si="3"/>
        <v>100</v>
      </c>
    </row>
    <row r="60" spans="1:5" ht="79.5" customHeight="1">
      <c r="A60" s="40" t="s">
        <v>80</v>
      </c>
      <c r="B60" s="53" t="s">
        <v>132</v>
      </c>
      <c r="C60" s="11">
        <v>4593210</v>
      </c>
      <c r="D60" s="9">
        <v>4530022.4</v>
      </c>
      <c r="E60" s="28">
        <f t="shared" si="3"/>
        <v>98.62432590715426</v>
      </c>
    </row>
    <row r="61" spans="1:5" ht="79.5" customHeight="1">
      <c r="A61" s="40" t="s">
        <v>80</v>
      </c>
      <c r="B61" s="53" t="s">
        <v>133</v>
      </c>
      <c r="C61" s="11">
        <v>28219000</v>
      </c>
      <c r="D61" s="9">
        <v>18391476.37</v>
      </c>
      <c r="E61" s="28">
        <f t="shared" si="3"/>
        <v>65.17408969134272</v>
      </c>
    </row>
    <row r="62" spans="1:5" ht="81" customHeight="1">
      <c r="A62" s="40" t="s">
        <v>106</v>
      </c>
      <c r="B62" s="41" t="s">
        <v>134</v>
      </c>
      <c r="C62" s="11">
        <v>4760000</v>
      </c>
      <c r="D62" s="11">
        <v>4760000</v>
      </c>
      <c r="E62" s="28">
        <f t="shared" si="3"/>
        <v>100</v>
      </c>
    </row>
    <row r="63" spans="1:5" ht="54" customHeight="1">
      <c r="A63" s="40" t="s">
        <v>58</v>
      </c>
      <c r="B63" s="52" t="s">
        <v>48</v>
      </c>
      <c r="C63" s="11">
        <v>16619700</v>
      </c>
      <c r="D63" s="11">
        <v>16619700</v>
      </c>
      <c r="E63" s="28">
        <f t="shared" si="3"/>
        <v>100</v>
      </c>
    </row>
    <row r="64" spans="1:5" ht="29.25" customHeight="1">
      <c r="A64" s="40" t="s">
        <v>58</v>
      </c>
      <c r="B64" s="54" t="s">
        <v>63</v>
      </c>
      <c r="C64" s="11">
        <v>5273500</v>
      </c>
      <c r="D64" s="11">
        <v>5273500</v>
      </c>
      <c r="E64" s="28">
        <f t="shared" si="3"/>
        <v>100</v>
      </c>
    </row>
    <row r="65" spans="1:5" ht="90.75" customHeight="1">
      <c r="A65" s="40" t="s">
        <v>58</v>
      </c>
      <c r="B65" s="54" t="s">
        <v>131</v>
      </c>
      <c r="C65" s="11">
        <v>570000</v>
      </c>
      <c r="D65" s="11">
        <v>570000</v>
      </c>
      <c r="E65" s="28">
        <f t="shared" si="3"/>
        <v>100</v>
      </c>
    </row>
    <row r="66" spans="1:5" ht="107.25" customHeight="1">
      <c r="A66" s="40" t="s">
        <v>58</v>
      </c>
      <c r="B66" s="54" t="s">
        <v>130</v>
      </c>
      <c r="C66" s="11">
        <v>284900</v>
      </c>
      <c r="D66" s="11">
        <v>284900</v>
      </c>
      <c r="E66" s="28">
        <f t="shared" si="3"/>
        <v>100</v>
      </c>
    </row>
    <row r="67" spans="1:5" ht="81.75" customHeight="1">
      <c r="A67" s="40" t="s">
        <v>64</v>
      </c>
      <c r="B67" s="52" t="s">
        <v>49</v>
      </c>
      <c r="C67" s="11">
        <v>49368000</v>
      </c>
      <c r="D67" s="11">
        <v>49368000</v>
      </c>
      <c r="E67" s="28">
        <f t="shared" si="3"/>
        <v>100</v>
      </c>
    </row>
    <row r="68" spans="1:5" ht="32.25" customHeight="1">
      <c r="A68" s="50" t="s">
        <v>50</v>
      </c>
      <c r="B68" s="51" t="s">
        <v>51</v>
      </c>
      <c r="C68" s="36">
        <f>SUM(C69:C80)</f>
        <v>441745100</v>
      </c>
      <c r="D68" s="8">
        <f>SUM(D69:D80)</f>
        <v>436901983.5</v>
      </c>
      <c r="E68" s="37">
        <f t="shared" si="3"/>
        <v>98.90364001773874</v>
      </c>
    </row>
    <row r="69" spans="1:5" ht="55.5" customHeight="1">
      <c r="A69" s="41" t="s">
        <v>81</v>
      </c>
      <c r="B69" s="52" t="s">
        <v>65</v>
      </c>
      <c r="C69" s="11">
        <v>16905000</v>
      </c>
      <c r="D69" s="12">
        <v>13064000</v>
      </c>
      <c r="E69" s="28">
        <f t="shared" si="3"/>
        <v>77.27891156462586</v>
      </c>
    </row>
    <row r="70" spans="1:5" ht="144.75" customHeight="1">
      <c r="A70" s="40" t="s">
        <v>120</v>
      </c>
      <c r="B70" s="53" t="s">
        <v>121</v>
      </c>
      <c r="C70" s="11">
        <v>15800</v>
      </c>
      <c r="D70" s="11">
        <v>15800</v>
      </c>
      <c r="E70" s="28">
        <f t="shared" si="3"/>
        <v>100</v>
      </c>
    </row>
    <row r="71" spans="1:5" ht="142.5" customHeight="1">
      <c r="A71" s="41" t="s">
        <v>62</v>
      </c>
      <c r="B71" s="54" t="s">
        <v>99</v>
      </c>
      <c r="C71" s="11">
        <v>154924200</v>
      </c>
      <c r="D71" s="11">
        <v>154924200</v>
      </c>
      <c r="E71" s="28">
        <f t="shared" si="3"/>
        <v>100</v>
      </c>
    </row>
    <row r="72" spans="1:5" ht="81" customHeight="1">
      <c r="A72" s="41" t="s">
        <v>62</v>
      </c>
      <c r="B72" s="46" t="s">
        <v>100</v>
      </c>
      <c r="C72" s="11">
        <v>191799800</v>
      </c>
      <c r="D72" s="11">
        <v>191799800</v>
      </c>
      <c r="E72" s="28">
        <f t="shared" si="3"/>
        <v>100</v>
      </c>
    </row>
    <row r="73" spans="1:5" ht="81.75" customHeight="1">
      <c r="A73" s="41" t="s">
        <v>82</v>
      </c>
      <c r="B73" s="53" t="s">
        <v>145</v>
      </c>
      <c r="C73" s="11">
        <v>5587000</v>
      </c>
      <c r="D73" s="11">
        <v>5587000</v>
      </c>
      <c r="E73" s="28">
        <f t="shared" si="3"/>
        <v>100</v>
      </c>
    </row>
    <row r="74" spans="1:5" ht="94.5" customHeight="1">
      <c r="A74" s="41" t="s">
        <v>59</v>
      </c>
      <c r="B74" s="52" t="s">
        <v>60</v>
      </c>
      <c r="C74" s="11">
        <v>71307000</v>
      </c>
      <c r="D74" s="11">
        <v>70462500</v>
      </c>
      <c r="E74" s="28">
        <f t="shared" si="3"/>
        <v>98.81568429466952</v>
      </c>
    </row>
    <row r="75" spans="1:5" ht="94.5" customHeight="1">
      <c r="A75" s="41" t="s">
        <v>59</v>
      </c>
      <c r="B75" s="54" t="s">
        <v>68</v>
      </c>
      <c r="C75" s="12">
        <v>100</v>
      </c>
      <c r="D75" s="12">
        <v>100</v>
      </c>
      <c r="E75" s="28">
        <f t="shared" si="3"/>
        <v>100</v>
      </c>
    </row>
    <row r="76" spans="1:5" ht="42" customHeight="1">
      <c r="A76" s="41" t="s">
        <v>59</v>
      </c>
      <c r="B76" s="54" t="s">
        <v>74</v>
      </c>
      <c r="C76" s="12">
        <v>98300</v>
      </c>
      <c r="D76" s="12">
        <v>98300</v>
      </c>
      <c r="E76" s="28">
        <f t="shared" si="3"/>
        <v>100</v>
      </c>
    </row>
    <row r="77" spans="1:5" ht="80.25" customHeight="1">
      <c r="A77" s="41" t="s">
        <v>59</v>
      </c>
      <c r="B77" s="52" t="s">
        <v>61</v>
      </c>
      <c r="C77" s="11">
        <v>35000</v>
      </c>
      <c r="D77" s="11">
        <v>35000</v>
      </c>
      <c r="E77" s="28">
        <f t="shared" si="3"/>
        <v>100</v>
      </c>
    </row>
    <row r="78" spans="1:5" ht="64.5" customHeight="1">
      <c r="A78" s="41" t="s">
        <v>59</v>
      </c>
      <c r="B78" s="55" t="s">
        <v>117</v>
      </c>
      <c r="C78" s="11">
        <v>720300</v>
      </c>
      <c r="D78" s="11">
        <v>720300</v>
      </c>
      <c r="E78" s="28">
        <f t="shared" si="3"/>
        <v>100</v>
      </c>
    </row>
    <row r="79" spans="1:5" ht="66.75" customHeight="1">
      <c r="A79" s="40" t="s">
        <v>118</v>
      </c>
      <c r="B79" s="53" t="s">
        <v>119</v>
      </c>
      <c r="C79" s="11">
        <v>312900</v>
      </c>
      <c r="D79" s="9">
        <v>178302.21</v>
      </c>
      <c r="E79" s="56">
        <f t="shared" si="3"/>
        <v>56.983767976989455</v>
      </c>
    </row>
    <row r="80" spans="1:5" ht="105" customHeight="1">
      <c r="A80" s="40" t="s">
        <v>142</v>
      </c>
      <c r="B80" s="53" t="s">
        <v>143</v>
      </c>
      <c r="C80" s="11">
        <v>39700</v>
      </c>
      <c r="D80" s="9">
        <v>16681.29</v>
      </c>
      <c r="E80" s="56">
        <f>+D80/C80*100</f>
        <v>42.018362720403026</v>
      </c>
    </row>
    <row r="81" spans="1:5" ht="25.5" customHeight="1">
      <c r="A81" s="50" t="s">
        <v>52</v>
      </c>
      <c r="B81" s="57" t="s">
        <v>53</v>
      </c>
      <c r="C81" s="8">
        <f>SUM(C82:C84)</f>
        <v>200086000</v>
      </c>
      <c r="D81" s="8">
        <f>SUM(D82:D84)</f>
        <v>200086000</v>
      </c>
      <c r="E81" s="56">
        <f t="shared" si="3"/>
        <v>100</v>
      </c>
    </row>
    <row r="82" spans="1:5" ht="39" customHeight="1">
      <c r="A82" s="40" t="s">
        <v>135</v>
      </c>
      <c r="B82" s="53" t="s">
        <v>136</v>
      </c>
      <c r="C82" s="13">
        <v>166338029.21</v>
      </c>
      <c r="D82" s="13">
        <v>166338029.21</v>
      </c>
      <c r="E82" s="56">
        <f t="shared" si="3"/>
        <v>100</v>
      </c>
    </row>
    <row r="83" spans="1:5" ht="40.5" customHeight="1">
      <c r="A83" s="40" t="s">
        <v>137</v>
      </c>
      <c r="B83" s="53" t="s">
        <v>136</v>
      </c>
      <c r="C83" s="13">
        <v>22989009.19</v>
      </c>
      <c r="D83" s="13">
        <v>22989009.19</v>
      </c>
      <c r="E83" s="56">
        <f t="shared" si="3"/>
        <v>100</v>
      </c>
    </row>
    <row r="84" spans="1:5" ht="41.25" customHeight="1">
      <c r="A84" s="40" t="s">
        <v>138</v>
      </c>
      <c r="B84" s="53" t="s">
        <v>136</v>
      </c>
      <c r="C84" s="13">
        <v>10758961.6</v>
      </c>
      <c r="D84" s="13">
        <v>10758961.6</v>
      </c>
      <c r="E84" s="56">
        <f t="shared" si="3"/>
        <v>100</v>
      </c>
    </row>
    <row r="85" spans="1:5" ht="28.5" customHeight="1">
      <c r="A85" s="50" t="s">
        <v>79</v>
      </c>
      <c r="B85" s="58" t="s">
        <v>76</v>
      </c>
      <c r="C85" s="36">
        <v>479862270</v>
      </c>
      <c r="D85" s="8">
        <v>481154231.45</v>
      </c>
      <c r="E85" s="56">
        <f t="shared" si="3"/>
        <v>100.26923588928965</v>
      </c>
    </row>
    <row r="86" spans="1:5" ht="52.5" customHeight="1">
      <c r="A86" s="50" t="s">
        <v>122</v>
      </c>
      <c r="B86" s="59" t="s">
        <v>123</v>
      </c>
      <c r="C86" s="11">
        <v>0</v>
      </c>
      <c r="D86" s="14">
        <v>278878.38</v>
      </c>
      <c r="E86" s="56"/>
    </row>
    <row r="87" spans="1:5" ht="70.5" customHeight="1">
      <c r="A87" s="50" t="s">
        <v>66</v>
      </c>
      <c r="B87" s="58" t="s">
        <v>67</v>
      </c>
      <c r="C87" s="36">
        <v>0</v>
      </c>
      <c r="D87" s="14">
        <v>-5059511.04</v>
      </c>
      <c r="E87" s="60"/>
    </row>
    <row r="88" spans="1:5" ht="21" customHeight="1">
      <c r="A88" s="61"/>
      <c r="B88" s="35" t="s">
        <v>36</v>
      </c>
      <c r="C88" s="36">
        <f>+C49+C50</f>
        <v>1724591936</v>
      </c>
      <c r="D88" s="8">
        <f>+D49+D50</f>
        <v>1638561003.0000002</v>
      </c>
      <c r="E88" s="48">
        <f t="shared" si="3"/>
        <v>95.01151946706077</v>
      </c>
    </row>
  </sheetData>
  <sheetProtection/>
  <mergeCells count="6">
    <mergeCell ref="A8:E8"/>
    <mergeCell ref="D1:E1"/>
    <mergeCell ref="D2:E2"/>
    <mergeCell ref="D3:E3"/>
    <mergeCell ref="D4:E4"/>
    <mergeCell ref="A7:E7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oki_bud</cp:lastModifiedBy>
  <cp:lastPrinted>2017-02-27T10:24:06Z</cp:lastPrinted>
  <dcterms:created xsi:type="dcterms:W3CDTF">2003-03-28T04:18:45Z</dcterms:created>
  <dcterms:modified xsi:type="dcterms:W3CDTF">2017-02-27T10:26:37Z</dcterms:modified>
  <cp:category/>
  <cp:version/>
  <cp:contentType/>
  <cp:contentStatus/>
</cp:coreProperties>
</file>