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1 квартал" sheetId="1" r:id="rId1"/>
  </sheets>
  <definedNames>
    <definedName name="_xlnm.Print_Titles" localSheetId="0">'1 квартал'!$9:$12</definedName>
    <definedName name="_xlnm.Print_Area" localSheetId="0">'1 квартал'!$A$1:$E$78</definedName>
  </definedNames>
  <calcPr fullCalcOnLoad="1"/>
</workbook>
</file>

<file path=xl/sharedStrings.xml><?xml version="1.0" encoding="utf-8"?>
<sst xmlns="http://schemas.openxmlformats.org/spreadsheetml/2006/main" count="142" uniqueCount="134">
  <si>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</si>
  <si>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</si>
  <si>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</si>
  <si>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</si>
  <si>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</si>
  <si>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</si>
  <si>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</si>
  <si>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</si>
  <si>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</si>
  <si>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</si>
  <si>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</si>
  <si>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</si>
  <si>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</si>
  <si>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</si>
  <si>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</si>
  <si>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</si>
  <si>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</si>
  <si>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</si>
  <si>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</si>
  <si>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</si>
  <si>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</si>
  <si>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</si>
  <si>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</si>
  <si>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</si>
  <si>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</si>
  <si>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</si>
  <si>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</si>
  <si>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</si>
  <si>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</si>
  <si>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</si>
  <si>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</si>
  <si>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</si>
  <si>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</si>
  <si>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</si>
  <si>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</si>
  <si>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</si>
  <si>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</si>
  <si>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</si>
  <si>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</si>
  <si>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</si>
  <si>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</si>
  <si>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</si>
  <si>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</si>
  <si>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</si>
  <si>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</si>
  <si>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</si>
  <si>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</si>
  <si>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</si>
  <si>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</si>
  <si>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</si>
  <si>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</si>
  <si>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</si>
  <si>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</si>
  <si>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</si>
  <si>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</si>
  <si>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</si>
  <si>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</si>
  <si>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</si>
  <si>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</si>
  <si>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</si>
  <si>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</si>
  <si>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</si>
  <si>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</si>
  <si>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%   исполнения к годовым назначениям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</si>
  <si>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</si>
  <si>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</si>
  <si>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</si>
  <si>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</si>
  <si>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</si>
  <si>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</si>
  <si>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</si>
  <si>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</si>
  <si>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</si>
  <si>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</si>
  <si>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</si>
  <si>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</si>
  <si>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</si>
  <si>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</si>
  <si>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</si>
  <si>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</si>
  <si>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</si>
  <si>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</si>
  <si>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</si>
  <si>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</si>
  <si>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</si>
  <si>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</si>
  <si>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</si>
  <si>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</si>
  <si>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</si>
  <si>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</si>
  <si>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</si>
  <si>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</si>
  <si>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</si>
  <si>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</si>
  <si>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</si>
  <si>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</si>
  <si>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</si>
  <si>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</si>
  <si>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</si>
  <si>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</si>
  <si>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182 1 08 03010 01 1000 110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</si>
  <si>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</si>
  <si>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</si>
  <si>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182 1 06 06032 04 0000 110</t>
  </si>
  <si>
    <t>182 1 06 06042 04 0000 110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</si>
  <si>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</si>
  <si>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</si>
  <si>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Годовые назначения  2016 год</t>
  </si>
  <si>
    <t>Исполнение   за 1 квартал   2016 года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</si>
  <si>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</si>
  <si>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</si>
  <si>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</si>
  <si>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</si>
  <si>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</si>
  <si>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</si>
  <si>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</si>
  <si>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</si>
  <si>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</si>
  <si>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</si>
  <si>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</si>
  <si>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</si>
  <si>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</si>
  <si>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</si>
  <si>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</si>
  <si>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</si>
  <si>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</si>
  <si>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000 2 18 04000 04 0000 151</t>
  </si>
  <si>
    <t>Доходы бюджета городского округа от возврата автономными учреждениями субсидий прошлых лет</t>
  </si>
  <si>
    <t>Приложение № 1</t>
  </si>
  <si>
    <t xml:space="preserve">    Исполнение бюджета по доходам городского округа Заречный</t>
  </si>
  <si>
    <t>за первый квартал 2016 года</t>
  </si>
  <si>
    <t>Думы городского округа</t>
  </si>
  <si>
    <t xml:space="preserve">Утверждено решением </t>
  </si>
  <si>
    <t xml:space="preserve">от 26.05.2016 г. № 79-Р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</si>
</sst>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color indexed="10"/>
      <name val="Arial Cyr"/>
      <family val="2"/>
    </font>
    <font>
      <sz val="11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3" fillId="0" borderId="11" xfId="0" applyFont="1" applyBorder="1" applyAlignment="1" applyProtection="1">
      <alignment horizontal="center" wrapText="1" shrinkToFit="1"/>
      <protection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2" fillId="0" borderId="0" xfId="0" applyFont="1" applyAlignment="1">
      <alignment/>
    </xf>
    <xf numFmtId="43" fontId="11" fillId="0" borderId="13" xfId="60" applyFont="1" applyBorder="1" applyAlignment="1">
      <alignment/>
    </xf>
    <xf numFmtId="170" fontId="6" fillId="0" borderId="10" xfId="6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43" fontId="6" fillId="0" borderId="10" xfId="60" applyNumberFormat="1" applyFont="1" applyBorder="1" applyAlignment="1">
      <alignment/>
    </xf>
    <xf numFmtId="0" fontId="14" fillId="0" borderId="15" xfId="0" applyNumberFormat="1" applyFont="1" applyBorder="1" applyAlignment="1">
      <alignment horizontal="left" vertical="top" wrapText="1"/>
    </xf>
    <xf numFmtId="164" fontId="11" fillId="0" borderId="16" xfId="0" applyNumberFormat="1" applyFont="1" applyBorder="1" applyAlignment="1">
      <alignment horizontal="center"/>
    </xf>
    <xf numFmtId="170" fontId="11" fillId="0" borderId="17" xfId="60" applyNumberFormat="1" applyFont="1" applyBorder="1" applyAlignment="1">
      <alignment/>
    </xf>
    <xf numFmtId="170" fontId="11" fillId="0" borderId="18" xfId="60" applyNumberFormat="1" applyFont="1" applyBorder="1" applyAlignment="1">
      <alignment/>
    </xf>
    <xf numFmtId="164" fontId="11" fillId="0" borderId="19" xfId="0" applyNumberFormat="1" applyFont="1" applyBorder="1" applyAlignment="1">
      <alignment horizontal="center"/>
    </xf>
    <xf numFmtId="43" fontId="11" fillId="0" borderId="13" xfId="60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13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22" xfId="0" applyNumberFormat="1" applyFont="1" applyBorder="1" applyAlignment="1">
      <alignment horizontal="justify" vertical="top" wrapText="1"/>
    </xf>
    <xf numFmtId="0" fontId="8" fillId="0" borderId="23" xfId="0" applyNumberFormat="1" applyFont="1" applyBorder="1" applyAlignment="1">
      <alignment horizontal="justify" vertical="top" wrapText="1"/>
    </xf>
    <xf numFmtId="43" fontId="11" fillId="0" borderId="13" xfId="60" applyNumberFormat="1" applyFont="1" applyBorder="1" applyAlignment="1">
      <alignment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170" fontId="6" fillId="0" borderId="28" xfId="60" applyNumberFormat="1" applyFont="1" applyBorder="1" applyAlignment="1">
      <alignment/>
    </xf>
    <xf numFmtId="170" fontId="6" fillId="0" borderId="18" xfId="60" applyNumberFormat="1" applyFont="1" applyBorder="1" applyAlignment="1">
      <alignment/>
    </xf>
    <xf numFmtId="170" fontId="6" fillId="0" borderId="26" xfId="60" applyNumberFormat="1" applyFont="1" applyBorder="1" applyAlignment="1">
      <alignment/>
    </xf>
    <xf numFmtId="43" fontId="6" fillId="0" borderId="18" xfId="60" applyNumberFormat="1" applyFont="1" applyBorder="1" applyAlignment="1">
      <alignment/>
    </xf>
    <xf numFmtId="170" fontId="10" fillId="0" borderId="18" xfId="60" applyNumberFormat="1" applyFont="1" applyBorder="1" applyAlignment="1">
      <alignment/>
    </xf>
    <xf numFmtId="170" fontId="6" fillId="0" borderId="27" xfId="60" applyNumberFormat="1" applyFont="1" applyBorder="1" applyAlignment="1">
      <alignment/>
    </xf>
    <xf numFmtId="170" fontId="11" fillId="0" borderId="27" xfId="60" applyNumberFormat="1" applyFont="1" applyBorder="1" applyAlignment="1">
      <alignment/>
    </xf>
    <xf numFmtId="170" fontId="11" fillId="0" borderId="18" xfId="60" applyNumberFormat="1" applyFont="1" applyBorder="1" applyAlignment="1">
      <alignment horizontal="center"/>
    </xf>
    <xf numFmtId="170" fontId="6" fillId="0" borderId="29" xfId="60" applyNumberFormat="1" applyFont="1" applyBorder="1" applyAlignment="1">
      <alignment/>
    </xf>
    <xf numFmtId="170" fontId="12" fillId="0" borderId="29" xfId="60" applyNumberFormat="1" applyFont="1" applyBorder="1" applyAlignment="1">
      <alignment/>
    </xf>
    <xf numFmtId="43" fontId="12" fillId="0" borderId="30" xfId="60" applyFont="1" applyBorder="1" applyAlignment="1">
      <alignment/>
    </xf>
    <xf numFmtId="1" fontId="12" fillId="0" borderId="31" xfId="0" applyNumberFormat="1" applyFont="1" applyBorder="1" applyAlignment="1">
      <alignment horizontal="center"/>
    </xf>
    <xf numFmtId="43" fontId="6" fillId="0" borderId="13" xfId="60" applyNumberFormat="1" applyFont="1" applyBorder="1" applyAlignment="1">
      <alignment/>
    </xf>
    <xf numFmtId="43" fontId="11" fillId="0" borderId="18" xfId="60" applyNumberFormat="1" applyFont="1" applyBorder="1" applyAlignment="1">
      <alignment/>
    </xf>
    <xf numFmtId="170" fontId="11" fillId="0" borderId="13" xfId="60" applyNumberFormat="1" applyFont="1" applyBorder="1" applyAlignment="1">
      <alignment horizontal="center"/>
    </xf>
    <xf numFmtId="43" fontId="6" fillId="0" borderId="13" xfId="60" applyFont="1" applyBorder="1" applyAlignment="1">
      <alignment/>
    </xf>
    <xf numFmtId="43" fontId="6" fillId="0" borderId="32" xfId="60" applyNumberFormat="1" applyFont="1" applyBorder="1" applyAlignment="1">
      <alignment/>
    </xf>
    <xf numFmtId="0" fontId="21" fillId="0" borderId="15" xfId="0" applyFont="1" applyBorder="1" applyAlignment="1">
      <alignment horizontal="justify" vertical="top" wrapText="1"/>
    </xf>
    <xf numFmtId="0" fontId="21" fillId="0" borderId="15" xfId="0" applyFont="1" applyBorder="1" applyAlignment="1">
      <alignment wrapText="1"/>
    </xf>
    <xf numFmtId="43" fontId="11" fillId="0" borderId="13" xfId="60" applyNumberFormat="1" applyFont="1" applyBorder="1" applyAlignment="1">
      <alignment/>
    </xf>
    <xf numFmtId="170" fontId="6" fillId="0" borderId="13" xfId="60" applyNumberFormat="1" applyFont="1" applyBorder="1" applyAlignment="1">
      <alignment/>
    </xf>
    <xf numFmtId="170" fontId="12" fillId="0" borderId="17" xfId="60" applyNumberFormat="1" applyFont="1" applyBorder="1" applyAlignment="1">
      <alignment/>
    </xf>
    <xf numFmtId="164" fontId="58" fillId="0" borderId="31" xfId="0" applyNumberFormat="1" applyFont="1" applyBorder="1" applyAlignment="1">
      <alignment horizontal="center"/>
    </xf>
    <xf numFmtId="43" fontId="6" fillId="0" borderId="33" xfId="60" applyFont="1" applyBorder="1" applyAlignment="1">
      <alignment/>
    </xf>
    <xf numFmtId="164" fontId="6" fillId="0" borderId="34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43" fontId="6" fillId="0" borderId="35" xfId="60" applyFont="1" applyBorder="1" applyAlignment="1">
      <alignment/>
    </xf>
    <xf numFmtId="43" fontId="10" fillId="0" borderId="13" xfId="60" applyNumberFormat="1" applyFont="1" applyBorder="1" applyAlignment="1">
      <alignment/>
    </xf>
    <xf numFmtId="164" fontId="6" fillId="0" borderId="36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left" vertical="top" wrapText="1"/>
    </xf>
    <xf numFmtId="0" fontId="21" fillId="0" borderId="21" xfId="0" applyFont="1" applyBorder="1" applyAlignment="1">
      <alignment horizontal="justify" vertical="top" wrapText="1"/>
    </xf>
    <xf numFmtId="0" fontId="21" fillId="0" borderId="15" xfId="0" applyNumberFormat="1" applyFont="1" applyBorder="1" applyAlignment="1">
      <alignment horizontal="justify" vertical="top" wrapText="1"/>
    </xf>
    <xf numFmtId="0" fontId="21" fillId="0" borderId="22" xfId="0" applyFont="1" applyBorder="1" applyAlignment="1">
      <alignment horizontal="justify" vertical="top" wrapText="1"/>
    </xf>
    <xf numFmtId="43" fontId="6" fillId="0" borderId="30" xfId="60" applyFont="1" applyBorder="1" applyAlignment="1">
      <alignment/>
    </xf>
    <xf numFmtId="43" fontId="6" fillId="0" borderId="10" xfId="60" applyFont="1" applyBorder="1" applyAlignment="1">
      <alignment/>
    </xf>
    <xf numFmtId="170" fontId="11" fillId="0" borderId="17" xfId="60" applyNumberFormat="1" applyFont="1" applyBorder="1" applyAlignment="1">
      <alignment/>
    </xf>
    <xf numFmtId="170" fontId="6" fillId="0" borderId="37" xfId="60" applyNumberFormat="1" applyFont="1" applyBorder="1" applyAlignment="1">
      <alignment/>
    </xf>
    <xf numFmtId="43" fontId="6" fillId="0" borderId="37" xfId="6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23" xfId="0" applyFont="1" applyBorder="1" applyAlignment="1">
      <alignment/>
    </xf>
    <xf numFmtId="164" fontId="58" fillId="0" borderId="19" xfId="0" applyNumberFormat="1" applyFont="1" applyBorder="1" applyAlignment="1">
      <alignment horizontal="center"/>
    </xf>
    <xf numFmtId="43" fontId="11" fillId="0" borderId="38" xfId="60" applyNumberFormat="1" applyFont="1" applyBorder="1" applyAlignment="1">
      <alignment/>
    </xf>
    <xf numFmtId="164" fontId="11" fillId="0" borderId="16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vertical="top" wrapText="1"/>
    </xf>
    <xf numFmtId="164" fontId="6" fillId="0" borderId="3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43" fontId="12" fillId="0" borderId="13" xfId="60" applyFont="1" applyBorder="1" applyAlignment="1">
      <alignment/>
    </xf>
    <xf numFmtId="164" fontId="6" fillId="0" borderId="37" xfId="0" applyNumberFormat="1" applyFont="1" applyBorder="1" applyAlignment="1">
      <alignment horizontal="center"/>
    </xf>
    <xf numFmtId="170" fontId="15" fillId="33" borderId="26" xfId="60" applyNumberFormat="1" applyFont="1" applyFill="1" applyBorder="1" applyAlignment="1">
      <alignment horizontal="center"/>
    </xf>
    <xf numFmtId="170" fontId="15" fillId="33" borderId="27" xfId="60" applyNumberFormat="1" applyFont="1" applyFill="1" applyBorder="1" applyAlignment="1">
      <alignment horizontal="center"/>
    </xf>
    <xf numFmtId="170" fontId="15" fillId="33" borderId="18" xfId="60" applyNumberFormat="1" applyFont="1" applyFill="1" applyBorder="1" applyAlignment="1">
      <alignment horizontal="center"/>
    </xf>
    <xf numFmtId="0" fontId="4" fillId="0" borderId="41" xfId="0" applyFont="1" applyBorder="1" applyAlignment="1" applyProtection="1">
      <alignment wrapText="1"/>
      <protection locked="0"/>
    </xf>
    <xf numFmtId="0" fontId="4" fillId="0" borderId="42" xfId="0" applyFont="1" applyBorder="1" applyAlignment="1" applyProtection="1">
      <alignment wrapText="1"/>
      <protection locked="0"/>
    </xf>
    <xf numFmtId="1" fontId="12" fillId="0" borderId="16" xfId="0" applyNumberFormat="1" applyFont="1" applyBorder="1" applyAlignment="1">
      <alignment horizontal="center"/>
    </xf>
    <xf numFmtId="0" fontId="21" fillId="0" borderId="41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21" fillId="0" borderId="41" xfId="0" applyFont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0" fontId="14" fillId="0" borderId="44" xfId="0" applyFont="1" applyBorder="1" applyAlignment="1">
      <alignment horizontal="left"/>
    </xf>
    <xf numFmtId="0" fontId="14" fillId="0" borderId="44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41" xfId="0" applyFont="1" applyBorder="1" applyAlignment="1" applyProtection="1">
      <alignment wrapText="1"/>
      <protection locked="0"/>
    </xf>
    <xf numFmtId="0" fontId="14" fillId="0" borderId="44" xfId="0" applyFont="1" applyBorder="1" applyAlignment="1">
      <alignment wrapText="1"/>
    </xf>
    <xf numFmtId="0" fontId="14" fillId="0" borderId="42" xfId="0" applyFont="1" applyBorder="1" applyAlignment="1" applyProtection="1">
      <alignment wrapText="1"/>
      <protection locked="0"/>
    </xf>
    <xf numFmtId="0" fontId="14" fillId="0" borderId="42" xfId="0" applyNumberFormat="1" applyFont="1" applyBorder="1" applyAlignment="1" applyProtection="1">
      <alignment wrapText="1"/>
      <protection locked="0"/>
    </xf>
    <xf numFmtId="0" fontId="14" fillId="0" borderId="45" xfId="0" applyFont="1" applyBorder="1" applyAlignment="1" applyProtection="1">
      <alignment wrapText="1"/>
      <protection locked="0"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21" fillId="0" borderId="21" xfId="0" applyFont="1" applyBorder="1" applyAlignment="1">
      <alignment horizontal="left" wrapText="1"/>
    </xf>
    <xf numFmtId="0" fontId="21" fillId="0" borderId="15" xfId="0" applyNumberFormat="1" applyFont="1" applyBorder="1" applyAlignment="1">
      <alignment horizontal="left" wrapText="1"/>
    </xf>
    <xf numFmtId="0" fontId="21" fillId="0" borderId="15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37" xfId="0" applyBorder="1" applyAlignment="1">
      <alignment wrapText="1"/>
    </xf>
    <xf numFmtId="0" fontId="8" fillId="0" borderId="12" xfId="0" applyFont="1" applyBorder="1" applyAlignment="1" applyProtection="1">
      <alignment horizontal="center" wrapText="1" shrinkToFit="1"/>
      <protection/>
    </xf>
    <xf numFmtId="0" fontId="0" fillId="0" borderId="46" xfId="0" applyBorder="1" applyAlignment="1">
      <alignment wrapText="1" shrinkToFit="1"/>
    </xf>
    <xf numFmtId="0" fontId="0" fillId="0" borderId="37" xfId="0" applyBorder="1" applyAlignment="1">
      <alignment wrapText="1" shrinkToFit="1"/>
    </xf>
    <xf numFmtId="0" fontId="11" fillId="0" borderId="0" xfId="0" applyFont="1" applyAlignment="1">
      <alignment horizontal="right"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18" fillId="0" borderId="0" xfId="0" applyFont="1" applyBorder="1" applyAlignment="1" applyProtection="1">
      <alignment horizontal="center" wrapText="1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75" zoomScaleNormal="75" zoomScalePageLayoutView="0" workbookViewId="0" topLeftCell="A1">
      <selection activeCell="D4" sqref="D4:E4"/>
    </sheetView>
  </sheetViews>
  <sheetFormatPr defaultColWidth="9.00390625" defaultRowHeight="12.75"/>
  <cols>
    <col min="1" max="1" width="26.625" style="1" customWidth="1"/>
    <col min="2" max="2" width="40.75390625" style="1" customWidth="1"/>
    <col min="3" max="3" width="20.00390625" style="0" customWidth="1"/>
    <col min="4" max="4" width="20.875" style="0" customWidth="1"/>
    <col min="5" max="5" width="8.75390625" style="0" customWidth="1"/>
  </cols>
  <sheetData>
    <row r="1" spans="3:6" ht="15.75">
      <c r="C1" s="127"/>
      <c r="D1" s="132" t="s">
        <v>128</v>
      </c>
      <c r="E1" s="132"/>
      <c r="F1" s="8"/>
    </row>
    <row r="2" spans="3:6" ht="15.75">
      <c r="C2" s="132" t="s">
        <v>132</v>
      </c>
      <c r="D2" s="144"/>
      <c r="E2" s="144"/>
      <c r="F2" s="8"/>
    </row>
    <row r="3" spans="3:6" ht="15.75">
      <c r="C3" s="132" t="s">
        <v>131</v>
      </c>
      <c r="D3" s="144"/>
      <c r="E3" s="144"/>
      <c r="F3" s="8"/>
    </row>
    <row r="4" spans="3:6" ht="15.75">
      <c r="C4" s="128"/>
      <c r="D4" s="132" t="s">
        <v>133</v>
      </c>
      <c r="E4" s="132"/>
      <c r="F4" s="8"/>
    </row>
    <row r="5" spans="2:6" ht="24.75" customHeight="1">
      <c r="B5" s="6"/>
      <c r="D5" s="9"/>
      <c r="E5" s="9"/>
      <c r="F5" s="12"/>
    </row>
    <row r="6" spans="1:11" ht="22.5" customHeight="1">
      <c r="A6" s="145" t="s">
        <v>129</v>
      </c>
      <c r="B6" s="146"/>
      <c r="C6" s="146"/>
      <c r="D6" s="146"/>
      <c r="E6" s="146"/>
      <c r="F6" s="1"/>
      <c r="G6" s="16"/>
      <c r="I6" s="129"/>
      <c r="J6" s="129"/>
      <c r="K6" s="129"/>
    </row>
    <row r="7" spans="1:11" ht="18" customHeight="1">
      <c r="A7" s="147" t="s">
        <v>130</v>
      </c>
      <c r="B7" s="146"/>
      <c r="C7" s="146"/>
      <c r="D7" s="146"/>
      <c r="E7" s="146"/>
      <c r="F7" s="130"/>
      <c r="G7" s="130"/>
      <c r="H7" s="130"/>
      <c r="I7" s="130"/>
      <c r="J7" s="130"/>
      <c r="K7" s="130"/>
    </row>
    <row r="8" spans="4:11" ht="21.75" customHeight="1" thickBot="1">
      <c r="D8" t="s">
        <v>87</v>
      </c>
      <c r="F8" s="1"/>
      <c r="I8" s="131"/>
      <c r="J8" s="131"/>
      <c r="K8" s="131"/>
    </row>
    <row r="9" spans="1:11" s="2" customFormat="1" ht="6" customHeight="1">
      <c r="A9" s="133" t="s">
        <v>70</v>
      </c>
      <c r="B9" s="141" t="s">
        <v>39</v>
      </c>
      <c r="C9" s="136" t="s">
        <v>107</v>
      </c>
      <c r="D9" s="136" t="s">
        <v>108</v>
      </c>
      <c r="E9" s="136" t="s">
        <v>63</v>
      </c>
      <c r="F9" s="1"/>
      <c r="G9"/>
      <c r="H9"/>
      <c r="I9"/>
      <c r="J9"/>
      <c r="K9"/>
    </row>
    <row r="10" spans="1:5" s="2" customFormat="1" ht="18" customHeight="1">
      <c r="A10" s="134"/>
      <c r="B10" s="142"/>
      <c r="C10" s="137"/>
      <c r="D10" s="137"/>
      <c r="E10" s="139"/>
    </row>
    <row r="11" spans="1:5" s="2" customFormat="1" ht="85.5" customHeight="1" thickBot="1">
      <c r="A11" s="135"/>
      <c r="B11" s="143"/>
      <c r="C11" s="138"/>
      <c r="D11" s="138"/>
      <c r="E11" s="140"/>
    </row>
    <row r="12" spans="1:5" s="3" customFormat="1" ht="15" customHeight="1" thickBot="1">
      <c r="A12" s="11">
        <v>1</v>
      </c>
      <c r="B12" s="10">
        <v>2</v>
      </c>
      <c r="C12" s="5">
        <v>3</v>
      </c>
      <c r="D12" s="5">
        <v>4</v>
      </c>
      <c r="E12" s="5">
        <v>5</v>
      </c>
    </row>
    <row r="13" spans="1:5" ht="18.75" customHeight="1" thickBot="1">
      <c r="A13" s="15" t="s">
        <v>7</v>
      </c>
      <c r="B13" s="7" t="s">
        <v>8</v>
      </c>
      <c r="C13" s="18">
        <f>+C14+C16+C17+C23+C28+C31+C34+C43+C45+C46+C47+C48</f>
        <v>560816607</v>
      </c>
      <c r="D13" s="20">
        <f>+D14+D16+D17+D23+D28+D31+D34+D43+D45+D46+D47+D48</f>
        <v>102394756.37</v>
      </c>
      <c r="E13" s="13">
        <f aca="true" t="shared" si="0" ref="E13:E22">+D13/C13*100</f>
        <v>18.258153394876196</v>
      </c>
    </row>
    <row r="14" spans="1:5" ht="18" customHeight="1">
      <c r="A14" s="83" t="s">
        <v>9</v>
      </c>
      <c r="B14" s="109" t="s">
        <v>10</v>
      </c>
      <c r="C14" s="45">
        <f>SUM(C15:C15)</f>
        <v>286958000</v>
      </c>
      <c r="D14" s="68">
        <f>SUM(D15:D15)</f>
        <v>66452401.27</v>
      </c>
      <c r="E14" s="69">
        <f t="shared" si="0"/>
        <v>23.15753569163432</v>
      </c>
    </row>
    <row r="15" spans="1:5" ht="19.5" customHeight="1">
      <c r="A15" s="85" t="s">
        <v>11</v>
      </c>
      <c r="B15" s="108" t="s">
        <v>4</v>
      </c>
      <c r="C15" s="24">
        <v>286958000</v>
      </c>
      <c r="D15" s="17">
        <v>66452401.27</v>
      </c>
      <c r="E15" s="25">
        <f t="shared" si="0"/>
        <v>23.15753569163432</v>
      </c>
    </row>
    <row r="16" spans="1:5" ht="49.5" customHeight="1">
      <c r="A16" s="121" t="s">
        <v>88</v>
      </c>
      <c r="B16" s="110" t="s">
        <v>89</v>
      </c>
      <c r="C16" s="46">
        <v>6405686</v>
      </c>
      <c r="D16" s="60">
        <v>1519570.46</v>
      </c>
      <c r="E16" s="94">
        <f t="shared" si="0"/>
        <v>23.722212734124028</v>
      </c>
    </row>
    <row r="17" spans="1:5" ht="18" customHeight="1">
      <c r="A17" s="84" t="s">
        <v>12</v>
      </c>
      <c r="B17" s="105" t="s">
        <v>13</v>
      </c>
      <c r="C17" s="46">
        <f>SUM(C18:C22)</f>
        <v>34664000</v>
      </c>
      <c r="D17" s="57">
        <f>SUM(D18:D22)</f>
        <v>6980687.82</v>
      </c>
      <c r="E17" s="94">
        <f t="shared" si="0"/>
        <v>20.138148569120702</v>
      </c>
    </row>
    <row r="18" spans="1:5" ht="73.5" customHeight="1">
      <c r="A18" s="122" t="s">
        <v>109</v>
      </c>
      <c r="B18" s="111" t="s">
        <v>110</v>
      </c>
      <c r="C18" s="102">
        <v>7405000</v>
      </c>
      <c r="D18" s="34">
        <f>720976.7+378.57</f>
        <v>721355.2699999999</v>
      </c>
      <c r="E18" s="25">
        <f t="shared" si="0"/>
        <v>9.741462120189059</v>
      </c>
    </row>
    <row r="19" spans="1:5" ht="84.75" customHeight="1">
      <c r="A19" s="122" t="s">
        <v>111</v>
      </c>
      <c r="B19" s="111" t="s">
        <v>112</v>
      </c>
      <c r="C19" s="102">
        <v>5304000</v>
      </c>
      <c r="D19" s="64">
        <f>455218.1+27.12</f>
        <v>455245.22</v>
      </c>
      <c r="E19" s="25">
        <f t="shared" si="0"/>
        <v>8.58305467571644</v>
      </c>
    </row>
    <row r="20" spans="1:5" ht="54" customHeight="1">
      <c r="A20" s="122" t="s">
        <v>113</v>
      </c>
      <c r="B20" s="112" t="s">
        <v>114</v>
      </c>
      <c r="C20" s="102">
        <v>3085000</v>
      </c>
      <c r="D20" s="64">
        <v>543714.47</v>
      </c>
      <c r="E20" s="25">
        <f t="shared" si="0"/>
        <v>17.624456077795784</v>
      </c>
    </row>
    <row r="21" spans="1:5" ht="39" customHeight="1">
      <c r="A21" s="85" t="s">
        <v>41</v>
      </c>
      <c r="B21" s="108" t="s">
        <v>14</v>
      </c>
      <c r="C21" s="24">
        <v>17010000</v>
      </c>
      <c r="D21" s="17">
        <v>4526910.86</v>
      </c>
      <c r="E21" s="25">
        <f t="shared" si="0"/>
        <v>26.613232569077017</v>
      </c>
    </row>
    <row r="22" spans="1:5" ht="73.5" customHeight="1">
      <c r="A22" s="85" t="s">
        <v>83</v>
      </c>
      <c r="B22" s="108" t="s">
        <v>84</v>
      </c>
      <c r="C22" s="24">
        <v>1860000</v>
      </c>
      <c r="D22" s="17">
        <v>733462</v>
      </c>
      <c r="E22" s="25">
        <f t="shared" si="0"/>
        <v>39.43344086021505</v>
      </c>
    </row>
    <row r="23" spans="1:5" ht="18" customHeight="1">
      <c r="A23" s="84" t="s">
        <v>15</v>
      </c>
      <c r="B23" s="105" t="s">
        <v>16</v>
      </c>
      <c r="C23" s="46">
        <f>SUM(C24:C25)</f>
        <v>31898000</v>
      </c>
      <c r="D23" s="60">
        <f>SUM(D24:D25)</f>
        <v>4572481.72</v>
      </c>
      <c r="E23" s="94">
        <f aca="true" t="shared" si="1" ref="E23:E30">+D23/C23*100</f>
        <v>14.334697222396386</v>
      </c>
    </row>
    <row r="24" spans="1:5" ht="23.25" customHeight="1">
      <c r="A24" s="85" t="s">
        <v>42</v>
      </c>
      <c r="B24" s="108" t="s">
        <v>5</v>
      </c>
      <c r="C24" s="24">
        <v>6898000</v>
      </c>
      <c r="D24" s="17">
        <v>286114.62</v>
      </c>
      <c r="E24" s="25">
        <f t="shared" si="1"/>
        <v>4.1477909538996816</v>
      </c>
    </row>
    <row r="25" spans="1:5" ht="19.5" customHeight="1">
      <c r="A25" s="85" t="s">
        <v>43</v>
      </c>
      <c r="B25" s="113" t="s">
        <v>6</v>
      </c>
      <c r="C25" s="103">
        <f>SUM(C26:C27)</f>
        <v>25000000</v>
      </c>
      <c r="D25" s="34">
        <f>SUM(D26:D27)</f>
        <v>4286367.1</v>
      </c>
      <c r="E25" s="25">
        <f t="shared" si="1"/>
        <v>17.1454684</v>
      </c>
    </row>
    <row r="26" spans="1:5" ht="28.5" customHeight="1">
      <c r="A26" s="86" t="s">
        <v>103</v>
      </c>
      <c r="B26" s="114" t="s">
        <v>115</v>
      </c>
      <c r="C26" s="104">
        <v>9750000</v>
      </c>
      <c r="D26" s="17">
        <v>4055268.83</v>
      </c>
      <c r="E26" s="25">
        <f t="shared" si="1"/>
        <v>41.592500820512825</v>
      </c>
    </row>
    <row r="27" spans="1:5" ht="25.5" customHeight="1">
      <c r="A27" s="86" t="s">
        <v>104</v>
      </c>
      <c r="B27" s="114" t="s">
        <v>116</v>
      </c>
      <c r="C27" s="102">
        <v>15250000</v>
      </c>
      <c r="D27" s="17">
        <v>231098.27</v>
      </c>
      <c r="E27" s="25">
        <f t="shared" si="1"/>
        <v>1.5153984918032786</v>
      </c>
    </row>
    <row r="28" spans="1:5" ht="21" customHeight="1">
      <c r="A28" s="84" t="s">
        <v>17</v>
      </c>
      <c r="B28" s="105" t="s">
        <v>18</v>
      </c>
      <c r="C28" s="46">
        <f>SUM(C29:C30)</f>
        <v>2440000</v>
      </c>
      <c r="D28" s="57">
        <f>SUM(D29:D30)</f>
        <v>551882.22</v>
      </c>
      <c r="E28" s="94">
        <f t="shared" si="1"/>
        <v>22.618123770491803</v>
      </c>
    </row>
    <row r="29" spans="1:5" ht="79.5" customHeight="1">
      <c r="A29" s="86" t="s">
        <v>100</v>
      </c>
      <c r="B29" s="114" t="s">
        <v>117</v>
      </c>
      <c r="C29" s="102">
        <v>2310000</v>
      </c>
      <c r="D29" s="17">
        <v>511882.22</v>
      </c>
      <c r="E29" s="25">
        <f t="shared" si="1"/>
        <v>22.15940346320346</v>
      </c>
    </row>
    <row r="30" spans="1:5" ht="54.75" customHeight="1">
      <c r="A30" s="123" t="s">
        <v>119</v>
      </c>
      <c r="B30" s="115" t="s">
        <v>118</v>
      </c>
      <c r="C30" s="104">
        <v>130000</v>
      </c>
      <c r="D30" s="17">
        <v>40000</v>
      </c>
      <c r="E30" s="25">
        <f t="shared" si="1"/>
        <v>30.76923076923077</v>
      </c>
    </row>
    <row r="31" spans="1:5" ht="45" customHeight="1">
      <c r="A31" s="84" t="s">
        <v>19</v>
      </c>
      <c r="B31" s="105" t="s">
        <v>20</v>
      </c>
      <c r="C31" s="46">
        <f>SUM(C32:C33)</f>
        <v>0</v>
      </c>
      <c r="D31" s="60">
        <f>SUM(D32:D33)</f>
        <v>0</v>
      </c>
      <c r="E31" s="95">
        <f>SUM(E32:E33)</f>
        <v>0</v>
      </c>
    </row>
    <row r="32" spans="1:5" ht="30" customHeight="1">
      <c r="A32" s="85" t="s">
        <v>44</v>
      </c>
      <c r="B32" s="116" t="s">
        <v>38</v>
      </c>
      <c r="C32" s="24">
        <v>0</v>
      </c>
      <c r="D32" s="17"/>
      <c r="E32" s="96">
        <v>0</v>
      </c>
    </row>
    <row r="33" spans="1:5" ht="36" customHeight="1">
      <c r="A33" s="85" t="s">
        <v>85</v>
      </c>
      <c r="B33" s="116" t="s">
        <v>21</v>
      </c>
      <c r="C33" s="24">
        <v>0</v>
      </c>
      <c r="D33" s="17">
        <v>0</v>
      </c>
      <c r="E33" s="96">
        <v>0</v>
      </c>
    </row>
    <row r="34" spans="1:5" ht="63.75" customHeight="1">
      <c r="A34" s="84" t="s">
        <v>22</v>
      </c>
      <c r="B34" s="105" t="s">
        <v>23</v>
      </c>
      <c r="C34" s="46">
        <f>+C35+C41+C42</f>
        <v>144031630</v>
      </c>
      <c r="D34" s="57">
        <f>+D35+D41+D42</f>
        <v>6696288.989999999</v>
      </c>
      <c r="E34" s="73">
        <f aca="true" t="shared" si="2" ref="E34:E40">+D34/C34*100</f>
        <v>4.649179482312322</v>
      </c>
    </row>
    <row r="35" spans="1:5" ht="143.25" customHeight="1">
      <c r="A35" s="85" t="s">
        <v>24</v>
      </c>
      <c r="B35" s="116" t="s">
        <v>71</v>
      </c>
      <c r="C35" s="24">
        <f>SUM(C36:C40)</f>
        <v>143981630</v>
      </c>
      <c r="D35" s="34">
        <f>SUM(D36:D40)</f>
        <v>6578478.049999999</v>
      </c>
      <c r="E35" s="25">
        <f t="shared" si="2"/>
        <v>4.5689703957372885</v>
      </c>
    </row>
    <row r="36" spans="1:5" ht="111" customHeight="1">
      <c r="A36" s="85" t="s">
        <v>90</v>
      </c>
      <c r="B36" s="117" t="s">
        <v>72</v>
      </c>
      <c r="C36" s="24">
        <v>134198130</v>
      </c>
      <c r="D36" s="17">
        <v>3065292.09</v>
      </c>
      <c r="E36" s="25">
        <f t="shared" si="2"/>
        <v>2.2841541011040913</v>
      </c>
    </row>
    <row r="37" spans="1:5" ht="127.5" customHeight="1">
      <c r="A37" s="85" t="s">
        <v>91</v>
      </c>
      <c r="B37" s="118" t="s">
        <v>92</v>
      </c>
      <c r="C37" s="24">
        <v>204660</v>
      </c>
      <c r="D37" s="17">
        <v>85527.19</v>
      </c>
      <c r="E37" s="25">
        <f t="shared" si="2"/>
        <v>41.789890550180786</v>
      </c>
    </row>
    <row r="38" spans="1:5" ht="179.25" customHeight="1">
      <c r="A38" s="85" t="s">
        <v>105</v>
      </c>
      <c r="B38" s="119" t="s">
        <v>106</v>
      </c>
      <c r="C38" s="24">
        <v>0</v>
      </c>
      <c r="D38" s="17">
        <v>146100.05</v>
      </c>
      <c r="E38" s="25"/>
    </row>
    <row r="39" spans="1:5" ht="94.5" customHeight="1">
      <c r="A39" s="85" t="s">
        <v>75</v>
      </c>
      <c r="B39" s="118" t="s">
        <v>93</v>
      </c>
      <c r="C39" s="58">
        <v>295740</v>
      </c>
      <c r="D39" s="17">
        <v>281034.9</v>
      </c>
      <c r="E39" s="25">
        <f t="shared" si="2"/>
        <v>95.02769324406573</v>
      </c>
    </row>
    <row r="40" spans="1:5" ht="51.75" customHeight="1">
      <c r="A40" s="85" t="s">
        <v>94</v>
      </c>
      <c r="B40" s="118" t="s">
        <v>95</v>
      </c>
      <c r="C40" s="24">
        <v>9283100</v>
      </c>
      <c r="D40" s="17">
        <v>3000523.82</v>
      </c>
      <c r="E40" s="25">
        <f t="shared" si="2"/>
        <v>32.32243345434176</v>
      </c>
    </row>
    <row r="41" spans="1:5" ht="142.5" customHeight="1">
      <c r="A41" s="85" t="s">
        <v>25</v>
      </c>
      <c r="B41" s="116" t="s">
        <v>96</v>
      </c>
      <c r="C41" s="24">
        <v>0</v>
      </c>
      <c r="D41" s="17">
        <v>0</v>
      </c>
      <c r="E41" s="89"/>
    </row>
    <row r="42" spans="1:5" ht="124.5" customHeight="1">
      <c r="A42" s="85" t="s">
        <v>45</v>
      </c>
      <c r="B42" s="116" t="s">
        <v>86</v>
      </c>
      <c r="C42" s="24">
        <v>50000</v>
      </c>
      <c r="D42" s="17">
        <v>117810.94</v>
      </c>
      <c r="E42" s="25">
        <f aca="true" t="shared" si="3" ref="E42:E47">+D42/C42*100</f>
        <v>235.62188</v>
      </c>
    </row>
    <row r="43" spans="1:5" ht="33.75" customHeight="1">
      <c r="A43" s="84" t="s">
        <v>26</v>
      </c>
      <c r="B43" s="105" t="s">
        <v>27</v>
      </c>
      <c r="C43" s="46">
        <f>SUM(C44:C44)</f>
        <v>224000</v>
      </c>
      <c r="D43" s="60">
        <f>SUM(D44:D44)</f>
        <v>153093.09</v>
      </c>
      <c r="E43" s="97">
        <f t="shared" si="3"/>
        <v>68.34512946428572</v>
      </c>
    </row>
    <row r="44" spans="1:5" ht="36" customHeight="1">
      <c r="A44" s="85" t="s">
        <v>101</v>
      </c>
      <c r="B44" s="116" t="s">
        <v>28</v>
      </c>
      <c r="C44" s="24">
        <v>224000</v>
      </c>
      <c r="D44" s="17">
        <v>153093.09</v>
      </c>
      <c r="E44" s="98">
        <f t="shared" si="3"/>
        <v>68.34512946428572</v>
      </c>
    </row>
    <row r="45" spans="1:5" ht="34.5" customHeight="1">
      <c r="A45" s="84" t="s">
        <v>29</v>
      </c>
      <c r="B45" s="105" t="s">
        <v>30</v>
      </c>
      <c r="C45" s="48">
        <f>41542291+76000</f>
        <v>41618291</v>
      </c>
      <c r="D45" s="60">
        <f>12013355.55+262722.6</f>
        <v>12276078.15</v>
      </c>
      <c r="E45" s="94">
        <f t="shared" si="3"/>
        <v>29.496833856056227</v>
      </c>
    </row>
    <row r="46" spans="1:5" ht="33.75" customHeight="1">
      <c r="A46" s="84" t="s">
        <v>31</v>
      </c>
      <c r="B46" s="105" t="s">
        <v>32</v>
      </c>
      <c r="C46" s="47">
        <f>10003700+800000</f>
        <v>10803700</v>
      </c>
      <c r="D46" s="60">
        <f>2544893.77+283360.25</f>
        <v>2828254.02</v>
      </c>
      <c r="E46" s="99">
        <f t="shared" si="3"/>
        <v>26.178568638521988</v>
      </c>
    </row>
    <row r="47" spans="1:5" ht="30" customHeight="1">
      <c r="A47" s="84" t="s">
        <v>0</v>
      </c>
      <c r="B47" s="105" t="s">
        <v>1</v>
      </c>
      <c r="C47" s="46">
        <v>1773300</v>
      </c>
      <c r="D47" s="60">
        <v>334642.63</v>
      </c>
      <c r="E47" s="94">
        <f t="shared" si="3"/>
        <v>18.871179721423335</v>
      </c>
    </row>
    <row r="48" spans="1:5" ht="21" customHeight="1">
      <c r="A48" s="84" t="s">
        <v>2</v>
      </c>
      <c r="B48" s="106" t="s">
        <v>3</v>
      </c>
      <c r="C48" s="49">
        <f>SUM(C49:C49)</f>
        <v>0</v>
      </c>
      <c r="D48" s="72">
        <f>SUM(D49:D50)</f>
        <v>29376</v>
      </c>
      <c r="E48" s="94"/>
    </row>
    <row r="49" spans="1:5" ht="42" customHeight="1">
      <c r="A49" s="87" t="s">
        <v>77</v>
      </c>
      <c r="B49" s="116" t="s">
        <v>78</v>
      </c>
      <c r="C49" s="66">
        <v>0</v>
      </c>
      <c r="D49" s="100">
        <v>10204</v>
      </c>
      <c r="E49" s="107"/>
    </row>
    <row r="50" spans="1:5" ht="30" customHeight="1" thickBot="1">
      <c r="A50" s="88" t="s">
        <v>77</v>
      </c>
      <c r="B50" s="120" t="s">
        <v>120</v>
      </c>
      <c r="C50" s="54">
        <v>0</v>
      </c>
      <c r="D50" s="55">
        <v>19172</v>
      </c>
      <c r="E50" s="56"/>
    </row>
    <row r="51" spans="1:5" ht="22.5" customHeight="1" thickBot="1">
      <c r="A51" s="14"/>
      <c r="B51" s="7" t="s">
        <v>37</v>
      </c>
      <c r="C51" s="81">
        <f>+C13</f>
        <v>560816607</v>
      </c>
      <c r="D51" s="82">
        <f>+D13</f>
        <v>102394756.37</v>
      </c>
      <c r="E51" s="101">
        <f aca="true" t="shared" si="4" ref="E51:E59">+D51/C51*100</f>
        <v>18.258153394876196</v>
      </c>
    </row>
    <row r="52" spans="1:5" ht="28.5" customHeight="1" thickBot="1">
      <c r="A52" s="35" t="s">
        <v>33</v>
      </c>
      <c r="B52" s="27" t="s">
        <v>34</v>
      </c>
      <c r="C52" s="18">
        <f>+C53+C75+C77</f>
        <v>517882900</v>
      </c>
      <c r="D52" s="79">
        <f>+D53+D75+D76+D77</f>
        <v>113993046.29999998</v>
      </c>
      <c r="E52" s="13">
        <f t="shared" si="4"/>
        <v>22.01135552071713</v>
      </c>
    </row>
    <row r="53" spans="1:5" ht="51.75" customHeight="1">
      <c r="A53" s="36" t="s">
        <v>35</v>
      </c>
      <c r="B53" s="28" t="s">
        <v>40</v>
      </c>
      <c r="C53" s="45">
        <f>+C54+C56+C61+C74+C77</f>
        <v>517022900</v>
      </c>
      <c r="D53" s="61">
        <f>+D54+D56+D61+D74</f>
        <v>118769342.96</v>
      </c>
      <c r="E53" s="69">
        <f t="shared" si="4"/>
        <v>22.97177609734501</v>
      </c>
    </row>
    <row r="54" spans="1:5" ht="43.5" customHeight="1">
      <c r="A54" s="37" t="s">
        <v>54</v>
      </c>
      <c r="B54" s="29" t="s">
        <v>56</v>
      </c>
      <c r="C54" s="50">
        <f>SUM(C55)</f>
        <v>6314000</v>
      </c>
      <c r="D54" s="60">
        <f>SUM(D55)</f>
        <v>1578000</v>
      </c>
      <c r="E54" s="70">
        <f t="shared" si="4"/>
        <v>24.992081089642067</v>
      </c>
    </row>
    <row r="55" spans="1:5" ht="54" customHeight="1">
      <c r="A55" s="38" t="s">
        <v>55</v>
      </c>
      <c r="B55" s="75" t="s">
        <v>57</v>
      </c>
      <c r="C55" s="51">
        <v>6314000</v>
      </c>
      <c r="D55" s="17">
        <v>1578000</v>
      </c>
      <c r="E55" s="22">
        <f t="shared" si="4"/>
        <v>24.992081089642067</v>
      </c>
    </row>
    <row r="56" spans="1:5" ht="53.25" customHeight="1">
      <c r="A56" s="37" t="s">
        <v>46</v>
      </c>
      <c r="B56" s="30" t="s">
        <v>47</v>
      </c>
      <c r="C56" s="46">
        <f>SUM(C57:C60)</f>
        <v>69682500</v>
      </c>
      <c r="D56" s="65">
        <f>SUM(D57:D60)</f>
        <v>17940000</v>
      </c>
      <c r="E56" s="70">
        <f t="shared" si="4"/>
        <v>25.745344957485738</v>
      </c>
    </row>
    <row r="57" spans="1:5" ht="52.5" customHeight="1">
      <c r="A57" s="43" t="s">
        <v>82</v>
      </c>
      <c r="B57" s="124" t="s">
        <v>102</v>
      </c>
      <c r="C57" s="80">
        <v>2438000</v>
      </c>
      <c r="D57" s="90">
        <v>2438000</v>
      </c>
      <c r="E57" s="91">
        <f t="shared" si="4"/>
        <v>100</v>
      </c>
    </row>
    <row r="58" spans="1:5" ht="73.5" customHeight="1">
      <c r="A58" s="19" t="s">
        <v>58</v>
      </c>
      <c r="B58" s="62" t="s">
        <v>48</v>
      </c>
      <c r="C58" s="23">
        <v>12603000</v>
      </c>
      <c r="D58" s="17">
        <v>3160000</v>
      </c>
      <c r="E58" s="22">
        <f t="shared" si="4"/>
        <v>25.07339522335952</v>
      </c>
    </row>
    <row r="59" spans="1:5" ht="41.25" customHeight="1">
      <c r="A59" s="19" t="s">
        <v>58</v>
      </c>
      <c r="B59" s="74" t="s">
        <v>64</v>
      </c>
      <c r="C59" s="24">
        <v>5273500</v>
      </c>
      <c r="D59" s="17">
        <v>0</v>
      </c>
      <c r="E59" s="22">
        <f t="shared" si="4"/>
        <v>0</v>
      </c>
    </row>
    <row r="60" spans="1:5" ht="106.5" customHeight="1">
      <c r="A60" s="19" t="s">
        <v>65</v>
      </c>
      <c r="B60" s="62" t="s">
        <v>49</v>
      </c>
      <c r="C60" s="24">
        <v>49368000</v>
      </c>
      <c r="D60" s="17">
        <v>12342000</v>
      </c>
      <c r="E60" s="22">
        <f aca="true" t="shared" si="5" ref="E60:E73">+D60/C60*100</f>
        <v>25</v>
      </c>
    </row>
    <row r="61" spans="1:5" ht="44.25" customHeight="1">
      <c r="A61" s="40" t="s">
        <v>50</v>
      </c>
      <c r="B61" s="31" t="s">
        <v>51</v>
      </c>
      <c r="C61" s="46">
        <f>SUM(C62:C73)</f>
        <v>441026400</v>
      </c>
      <c r="D61" s="57">
        <f>SUM(D62:D73)</f>
        <v>99251342.96</v>
      </c>
      <c r="E61" s="70">
        <f t="shared" si="5"/>
        <v>22.504626244596693</v>
      </c>
    </row>
    <row r="62" spans="1:5" ht="73.5" customHeight="1">
      <c r="A62" s="39" t="s">
        <v>80</v>
      </c>
      <c r="B62" s="62" t="s">
        <v>66</v>
      </c>
      <c r="C62" s="24">
        <v>16905000</v>
      </c>
      <c r="D62" s="17">
        <v>5204000</v>
      </c>
      <c r="E62" s="22">
        <f t="shared" si="5"/>
        <v>30.7837917775806</v>
      </c>
    </row>
    <row r="63" spans="1:5" ht="184.5" customHeight="1">
      <c r="A63" s="19" t="s">
        <v>124</v>
      </c>
      <c r="B63" s="125" t="s">
        <v>125</v>
      </c>
      <c r="C63" s="24">
        <v>15800</v>
      </c>
      <c r="D63" s="17">
        <v>0</v>
      </c>
      <c r="E63" s="22">
        <f t="shared" si="5"/>
        <v>0</v>
      </c>
    </row>
    <row r="64" spans="1:5" ht="157.5" customHeight="1">
      <c r="A64" s="39" t="s">
        <v>62</v>
      </c>
      <c r="B64" s="21" t="s">
        <v>97</v>
      </c>
      <c r="C64" s="23">
        <v>160238000</v>
      </c>
      <c r="D64" s="17">
        <v>33253700</v>
      </c>
      <c r="E64" s="22">
        <f t="shared" si="5"/>
        <v>20.75269286935683</v>
      </c>
    </row>
    <row r="65" spans="1:5" ht="94.5" customHeight="1">
      <c r="A65" s="39" t="s">
        <v>62</v>
      </c>
      <c r="B65" s="44" t="s">
        <v>98</v>
      </c>
      <c r="C65" s="23">
        <v>186486000</v>
      </c>
      <c r="D65" s="17">
        <v>38256200</v>
      </c>
      <c r="E65" s="22">
        <f t="shared" si="5"/>
        <v>20.51424771832738</v>
      </c>
    </row>
    <row r="66" spans="1:5" ht="105.75" customHeight="1">
      <c r="A66" s="39" t="s">
        <v>81</v>
      </c>
      <c r="B66" s="76" t="s">
        <v>73</v>
      </c>
      <c r="C66" s="23">
        <v>4887000</v>
      </c>
      <c r="D66" s="17">
        <v>1787692.96</v>
      </c>
      <c r="E66" s="22">
        <f t="shared" si="5"/>
        <v>36.58058031512175</v>
      </c>
    </row>
    <row r="67" spans="1:5" ht="128.25" customHeight="1">
      <c r="A67" s="39" t="s">
        <v>59</v>
      </c>
      <c r="B67" s="62" t="s">
        <v>60</v>
      </c>
      <c r="C67" s="24">
        <v>71307000</v>
      </c>
      <c r="D67" s="17">
        <v>20462500</v>
      </c>
      <c r="E67" s="22">
        <f t="shared" si="5"/>
        <v>28.696341172675893</v>
      </c>
    </row>
    <row r="68" spans="1:5" ht="124.5" customHeight="1">
      <c r="A68" s="39" t="s">
        <v>59</v>
      </c>
      <c r="B68" s="74" t="s">
        <v>69</v>
      </c>
      <c r="C68" s="52">
        <v>100</v>
      </c>
      <c r="D68" s="26">
        <v>100</v>
      </c>
      <c r="E68" s="22">
        <f t="shared" si="5"/>
        <v>100</v>
      </c>
    </row>
    <row r="69" spans="1:5" ht="54" customHeight="1">
      <c r="A69" s="39" t="s">
        <v>59</v>
      </c>
      <c r="B69" s="74" t="s">
        <v>74</v>
      </c>
      <c r="C69" s="52">
        <v>98300</v>
      </c>
      <c r="D69" s="59">
        <v>98300</v>
      </c>
      <c r="E69" s="22">
        <f t="shared" si="5"/>
        <v>100</v>
      </c>
    </row>
    <row r="70" spans="1:5" ht="111.75" customHeight="1">
      <c r="A70" s="39" t="s">
        <v>59</v>
      </c>
      <c r="B70" s="77" t="s">
        <v>61</v>
      </c>
      <c r="C70" s="23">
        <v>35000</v>
      </c>
      <c r="D70" s="17">
        <v>8750</v>
      </c>
      <c r="E70" s="22">
        <f t="shared" si="5"/>
        <v>25</v>
      </c>
    </row>
    <row r="71" spans="1:5" ht="155.25" customHeight="1">
      <c r="A71" s="39" t="s">
        <v>59</v>
      </c>
      <c r="B71" s="92" t="s">
        <v>99</v>
      </c>
      <c r="C71" s="24">
        <v>21000</v>
      </c>
      <c r="D71" s="17">
        <v>0</v>
      </c>
      <c r="E71" s="22">
        <f t="shared" si="5"/>
        <v>0</v>
      </c>
    </row>
    <row r="72" spans="1:5" ht="90" customHeight="1">
      <c r="A72" s="39" t="s">
        <v>59</v>
      </c>
      <c r="B72" s="126" t="s">
        <v>121</v>
      </c>
      <c r="C72" s="24">
        <v>720300</v>
      </c>
      <c r="D72" s="17">
        <v>180100</v>
      </c>
      <c r="E72" s="22">
        <f t="shared" si="5"/>
        <v>25.003470776065527</v>
      </c>
    </row>
    <row r="73" spans="1:5" ht="90" customHeight="1">
      <c r="A73" s="19" t="s">
        <v>122</v>
      </c>
      <c r="B73" s="125" t="s">
        <v>123</v>
      </c>
      <c r="C73" s="24">
        <v>312900</v>
      </c>
      <c r="D73" s="17">
        <v>0</v>
      </c>
      <c r="E73" s="22">
        <f t="shared" si="5"/>
        <v>0</v>
      </c>
    </row>
    <row r="74" spans="1:5" ht="29.25" customHeight="1">
      <c r="A74" s="40" t="s">
        <v>52</v>
      </c>
      <c r="B74" s="31" t="s">
        <v>53</v>
      </c>
      <c r="C74" s="46">
        <v>0</v>
      </c>
      <c r="D74" s="57">
        <v>0</v>
      </c>
      <c r="E74" s="70"/>
    </row>
    <row r="75" spans="1:5" ht="39" customHeight="1">
      <c r="A75" s="41" t="s">
        <v>79</v>
      </c>
      <c r="B75" s="32" t="s">
        <v>76</v>
      </c>
      <c r="C75" s="47">
        <v>860000</v>
      </c>
      <c r="D75" s="71">
        <v>4336</v>
      </c>
      <c r="E75" s="93">
        <f>+D75/C75*100</f>
        <v>0.5041860465116279</v>
      </c>
    </row>
    <row r="76" spans="1:5" ht="58.5" customHeight="1">
      <c r="A76" s="41" t="s">
        <v>126</v>
      </c>
      <c r="B76" s="63" t="s">
        <v>127</v>
      </c>
      <c r="C76" s="47">
        <v>0</v>
      </c>
      <c r="D76" s="71">
        <v>278878.38</v>
      </c>
      <c r="E76" s="93"/>
    </row>
    <row r="77" spans="1:5" ht="75" customHeight="1" thickBot="1">
      <c r="A77" s="41" t="s">
        <v>67</v>
      </c>
      <c r="B77" s="33" t="s">
        <v>68</v>
      </c>
      <c r="C77" s="53">
        <v>0</v>
      </c>
      <c r="D77" s="78">
        <v>-5059511.04</v>
      </c>
      <c r="E77" s="67"/>
    </row>
    <row r="78" spans="1:5" ht="19.5" customHeight="1" thickBot="1">
      <c r="A78" s="42"/>
      <c r="B78" s="7" t="s">
        <v>36</v>
      </c>
      <c r="C78" s="18">
        <f>+C51+C52</f>
        <v>1078699507</v>
      </c>
      <c r="D78" s="20">
        <f>+D51+D52</f>
        <v>216387802.67</v>
      </c>
      <c r="E78" s="13">
        <f>+D78/C78*100</f>
        <v>20.060063184028134</v>
      </c>
    </row>
    <row r="79" spans="1:2" ht="12.75">
      <c r="A79" s="4"/>
      <c r="B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spans="1:3" ht="12.75">
      <c r="A85" s="4"/>
      <c r="C85" s="1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</sheetData>
  <sheetProtection/>
  <mergeCells count="14">
    <mergeCell ref="C2:E2"/>
    <mergeCell ref="C3:E3"/>
    <mergeCell ref="A6:E6"/>
    <mergeCell ref="A7:E7"/>
    <mergeCell ref="I6:K6"/>
    <mergeCell ref="F7:K7"/>
    <mergeCell ref="I8:K8"/>
    <mergeCell ref="D1:E1"/>
    <mergeCell ref="D4:E4"/>
    <mergeCell ref="A9:A11"/>
    <mergeCell ref="C9:C11"/>
    <mergeCell ref="D9:D11"/>
    <mergeCell ref="E9:E11"/>
    <mergeCell ref="B9:B11"/>
  </mergeCells>
  <printOptions/>
  <pageMargins left="0.84" right="0.17" top="0.7086614173228347" bottom="0.4724409448818898" header="0.66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userue</cp:lastModifiedBy>
  <cp:lastPrinted>2016-05-27T08:23:19Z</cp:lastPrinted>
  <dcterms:created xsi:type="dcterms:W3CDTF">2003-03-28T04:18:45Z</dcterms:created>
  <dcterms:modified xsi:type="dcterms:W3CDTF">2016-05-27T08:23:48Z</dcterms:modified>
  <cp:category/>
  <cp:version/>
  <cp:contentType/>
  <cp:contentStatus/>
</cp:coreProperties>
</file>