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2022" sheetId="1" r:id="rId1"/>
  </sheets>
  <definedNames>
    <definedName name="_xlnm.Print_Titles" localSheetId="0">'2022'!$15:$16</definedName>
  </definedNames>
  <calcPr fullCalcOnLoad="1" fullPrecision="0"/>
</workbook>
</file>

<file path=xl/sharedStrings.xml><?xml version="1.0" encoding="utf-8"?>
<sst xmlns="http://schemas.openxmlformats.org/spreadsheetml/2006/main" count="203" uniqueCount="197">
  <si>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</si>
  <si>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</si>
  <si>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</si>
  <si>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</si>
  <si>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</si>
  <si>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</si>
  <si>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</si>
  <si>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</si>
  <si>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</si>
  <si>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</si>
  <si>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</si>
  <si>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</si>
  <si>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</si>
  <si>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</si>
  <si>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</si>
  <si>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</si>
  <si>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</si>
  <si>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</si>
  <si>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</si>
  <si>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</si>
  <si>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</si>
  <si>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</si>
  <si>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</si>
  <si>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</si>
  <si>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</si>
  <si>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</si>
  <si>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</si>
  <si>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</si>
  <si>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</si>
  <si>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</si>
  <si>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</si>
  <si>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</si>
  <si>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</si>
  <si>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</si>
  <si>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</si>
  <si>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</si>
  <si>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</si>
  <si>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</si>
  <si>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</si>
  <si>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</si>
  <si>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</si>
  <si>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</si>
  <si>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</si>
  <si>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</si>
  <si>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</si>
  <si>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</si>
  <si>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</si>
  <si>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</si>
  <si>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</si>
  <si>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</si>
  <si>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</si>
  <si>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</si>
  <si>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</si>
  <si>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</si>
  <si>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</si>
  <si>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</si>
  <si>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</si>
  <si>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</si>
  <si>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</si>
  <si>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</si>
  <si>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</si>
  <si>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</si>
  <si>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</si>
  <si>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</si>
  <si>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</si>
  <si>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</si>
  <si>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</si>
  <si>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</si>
  <si>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</si>
  <si>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</si>
  <si>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</si>
  <si>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</si>
  <si>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</si>
  <si>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</si>
  <si>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</si>
  <si>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</si>
  <si>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</si>
  <si>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</si>
  <si>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</si>
  <si>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</si>
  <si>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</si>
  <si>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</si>
  <si>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</si>
  <si>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</si>
  <si>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</si>
  <si>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</si>
  <si>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</si>
  <si>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</si>
  <si>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</si>
  <si>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</si>
  <si>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906 2 02 29999 04 0000 150</t>
  </si>
  <si>
    <t>901 2 02 35250 04 0000 150</t>
  </si>
  <si>
    <t>901 1 13 02994 04 0000 130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</si>
  <si>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</si>
  <si>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</si>
  <si>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908 2 02 29999 04 0000 150</t>
  </si>
  <si>
    <t>000 2 02 40000 00 0000 150</t>
  </si>
  <si>
    <t>Иные межбюджетные трансферты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</si>
  <si>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</si>
  <si>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</si>
  <si>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</si>
  <si>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Субсидии бюджетам на реализацию программ формирования современной городской среды
</t>
  </si>
  <si>
    <t>000 2 02 25555 00 0000 150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</si>
  <si>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</si>
  <si>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</si>
  <si>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</si>
  <si>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</si>
  <si>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</si>
  <si>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</si>
  <si>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городских округов на выполнение передаваемых полномочий субъектов Российской Федерации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</si>
  <si>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</si>
  <si>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</si>
  <si>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</si>
  <si>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</si>
  <si>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</si>
  <si>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</si>
  <si>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</si>
  <si>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</si>
  <si>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</si>
  <si>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</si>
  <si>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</si>
  <si>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</si>
  <si>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>000 2 02 45303 00 0000150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</si>
  <si>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</si>
  <si>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</si>
  <si>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906 2 02 45303 04 0000 150</t>
  </si>
  <si>
    <t>000 2 02 49999 00 0000 150</t>
  </si>
  <si>
    <t>906 2 02 49999 04 0000 150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</si>
  <si>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</si>
  <si>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</si>
  <si>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 xml:space="preserve">ИТОГО ДОХОДОВ </t>
  </si>
  <si>
    <t>000 2 02 25497 00 0000 150</t>
  </si>
  <si>
    <t>901 2 02 25497 04 0000 150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</si>
  <si>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</si>
  <si>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</si>
  <si>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(рублей)</t>
  </si>
  <si>
    <t xml:space="preserve">Годовые назначения </t>
  </si>
  <si>
    <t xml:space="preserve">% исполнения </t>
  </si>
  <si>
    <t xml:space="preserve">Исполнение </t>
  </si>
  <si>
    <t>Единый налог на вмененный доход для отдельных видов деятельности</t>
  </si>
  <si>
    <t>182 1 05 02000 02 0000 110</t>
  </si>
  <si>
    <t>906 1 13 01994 04 0000 130</t>
  </si>
  <si>
    <t>908 1 13 01994 04 0000 130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</si>
  <si>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</si>
  <si>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</si>
  <si>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000 1 17 00000 00 0000 000</t>
  </si>
  <si>
    <t>ПРОЧИЕ НЕНАЛОГОВЫЕ ДОХОДЫ</t>
  </si>
  <si>
    <t>Невыясненные поступления, зачисляемые в бюджеты городских округов</t>
  </si>
  <si>
    <t>000 1 17 01040 04 0000 180</t>
  </si>
  <si>
    <t>901 2 02 49999 04 0000 150</t>
  </si>
  <si>
    <t>000 2 07 00000 00 0000 000</t>
  </si>
  <si>
    <t>908 2 07 04000 04 0000 150</t>
  </si>
  <si>
    <t>Прочие безвозмездные поступления в бюджеты городских округов</t>
  </si>
  <si>
    <t>Прочие 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</si>
  <si>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</si>
  <si>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</si>
  <si>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901 2 19 00000 04 0000 150</t>
  </si>
  <si>
    <t>906 2 19 00000 04 0000 150</t>
  </si>
  <si>
    <t xml:space="preserve">Доходы бюджетов городских округов от возврата бюджетными учреждениями остатков субсидий прошлых лет
</t>
  </si>
  <si>
    <t>000 2 19 00000 00 0000 000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</si>
  <si>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</si>
  <si>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906 2 18 04010 04 0000 150</t>
  </si>
  <si>
    <t>000 2 18 00 000 00 0000 000</t>
  </si>
  <si>
    <t>901 1 08 07150 01 1000 110</t>
  </si>
  <si>
    <t xml:space="preserve"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
</t>
  </si>
  <si>
    <t>901 1 11 05034 04 0000 120</t>
  </si>
  <si>
    <t>908 1 11 05034 04 0000 120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</si>
  <si>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 учреждений) 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</si>
  <si>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</si>
  <si>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000 1 13 01000 00 0000 130</t>
  </si>
  <si>
    <t>000 1 13 02000 00 0000 130</t>
  </si>
  <si>
    <t xml:space="preserve">Доходы от оказания платных услуг (работ)
</t>
  </si>
  <si>
    <t xml:space="preserve">Доходы от компенсации затрат государства
</t>
  </si>
  <si>
    <t>901 2 02 16549 04 0000 150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</si>
  <si>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</si>
  <si>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901 2 18 04030 04 0000 150</t>
  </si>
  <si>
    <t xml:space="preserve">Доходы бюджетов городских округов от возврата иными организациями остатков субсидий прошлых лет
</t>
  </si>
  <si>
    <t>901 1 17 05040 04 0000 180</t>
  </si>
  <si>
    <t>901 1 17 01040 04 0000 180</t>
  </si>
  <si>
    <t xml:space="preserve">Прочие неналоговые доходы бюджетов городских округов
</t>
  </si>
  <si>
    <t>Приложение № 1</t>
  </si>
  <si>
    <t>к решению Думы городского</t>
  </si>
  <si>
    <t>округа Заречный "Об утверждении</t>
  </si>
  <si>
    <t>годового отчета об исполнении</t>
  </si>
  <si>
    <t>бюджета городского округа</t>
  </si>
  <si>
    <t>от №</t>
  </si>
  <si>
    <t>Исполнение бюджета городского округа Заречный по доходам</t>
  </si>
  <si>
    <t>за 2022 год</t>
  </si>
  <si>
    <t>Заречный за 2022 год"</t>
  </si>
  <si>
    <t>901 1 11 05410 04 0000 120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</si>
  <si>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</si>
  <si>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000 2 02 45179 00 0000150</t>
  </si>
  <si>
    <t>906 2 02 45179 04 0000 150</t>
  </si>
  <si>
    <t xml:space="preserve"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</si>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</sst>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top"/>
    </xf>
    <xf numFmtId="193" fontId="10" fillId="0" borderId="14" xfId="61" applyNumberFormat="1" applyFont="1" applyFill="1" applyBorder="1" applyAlignment="1">
      <alignment horizontal="center"/>
    </xf>
    <xf numFmtId="193" fontId="9" fillId="0" borderId="14" xfId="61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/>
    </xf>
    <xf numFmtId="193" fontId="12" fillId="0" borderId="14" xfId="61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0" fillId="0" borderId="14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10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4" fontId="9" fillId="0" borderId="14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vertical="top" wrapText="1"/>
    </xf>
    <xf numFmtId="0" fontId="7" fillId="0" borderId="17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 vertical="top"/>
    </xf>
    <xf numFmtId="4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vertical="top" wrapText="1"/>
    </xf>
    <xf numFmtId="193" fontId="15" fillId="0" borderId="14" xfId="61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 wrapText="1"/>
    </xf>
    <xf numFmtId="4" fontId="12" fillId="0" borderId="14" xfId="61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 vertical="top" wrapText="1"/>
    </xf>
    <xf numFmtId="4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80" zoomScaleNormal="80" workbookViewId="0" topLeftCell="B109">
      <selection activeCell="B111" sqref="A111:IV143"/>
    </sheetView>
  </sheetViews>
  <sheetFormatPr defaultColWidth="9.00390625" defaultRowHeight="12.75"/>
  <cols>
    <col min="1" max="1" width="8.50390625" style="11" hidden="1" customWidth="1"/>
    <col min="2" max="2" width="24.375" style="11" customWidth="1"/>
    <col min="3" max="3" width="41.25390625" style="12" customWidth="1"/>
    <col min="4" max="4" width="15.00390625" style="9" customWidth="1"/>
    <col min="5" max="5" width="15.75390625" style="32" customWidth="1"/>
    <col min="6" max="6" width="13.50390625" style="33" customWidth="1"/>
    <col min="7" max="16384" width="8.875" style="12" customWidth="1"/>
  </cols>
  <sheetData>
    <row r="1" spans="1:6" ht="12.75" customHeight="1">
      <c r="A1" s="12"/>
      <c r="B1" s="64"/>
      <c r="C1" s="66"/>
      <c r="D1" s="67"/>
      <c r="E1" s="67"/>
      <c r="F1" s="67"/>
    </row>
    <row r="2" spans="1:6" ht="15" hidden="1">
      <c r="A2" s="12"/>
      <c r="B2" s="64"/>
      <c r="C2" s="66"/>
      <c r="D2" s="67"/>
      <c r="E2" s="67"/>
      <c r="F2" s="67"/>
    </row>
    <row r="3" spans="1:6" ht="15">
      <c r="A3" s="12"/>
      <c r="B3" s="39"/>
      <c r="C3" s="40"/>
      <c r="D3" s="31" t="s">
        <v>180</v>
      </c>
      <c r="E3" s="31"/>
      <c r="F3" s="30"/>
    </row>
    <row r="4" spans="1:6" ht="15">
      <c r="A4" s="12"/>
      <c r="B4" s="39"/>
      <c r="C4" s="40"/>
      <c r="D4" s="31" t="s">
        <v>181</v>
      </c>
      <c r="E4" s="31"/>
      <c r="F4" s="30"/>
    </row>
    <row r="5" spans="1:6" ht="15">
      <c r="A5" s="12"/>
      <c r="B5" s="39"/>
      <c r="C5" s="40"/>
      <c r="D5" s="31" t="s">
        <v>182</v>
      </c>
      <c r="E5" s="31"/>
      <c r="F5" s="30"/>
    </row>
    <row r="6" spans="1:6" ht="15">
      <c r="A6" s="12"/>
      <c r="B6" s="39"/>
      <c r="C6" s="40"/>
      <c r="D6" s="31" t="s">
        <v>183</v>
      </c>
      <c r="E6" s="31"/>
      <c r="F6" s="30"/>
    </row>
    <row r="7" spans="1:6" ht="15">
      <c r="A7" s="12"/>
      <c r="B7" s="39"/>
      <c r="C7" s="40"/>
      <c r="D7" s="31" t="s">
        <v>184</v>
      </c>
      <c r="E7" s="31"/>
      <c r="F7" s="30"/>
    </row>
    <row r="8" spans="1:6" ht="15">
      <c r="A8" s="12"/>
      <c r="B8" s="39"/>
      <c r="C8" s="40"/>
      <c r="D8" s="31" t="s">
        <v>188</v>
      </c>
      <c r="E8" s="31"/>
      <c r="F8" s="30"/>
    </row>
    <row r="9" spans="1:6" ht="15">
      <c r="A9" s="12"/>
      <c r="B9" s="39"/>
      <c r="C9" s="40"/>
      <c r="D9" s="31" t="s">
        <v>185</v>
      </c>
      <c r="E9" s="31"/>
      <c r="F9" s="30"/>
    </row>
    <row r="10" spans="1:6" ht="15">
      <c r="A10" s="12"/>
      <c r="B10" s="39"/>
      <c r="C10" s="40"/>
      <c r="D10" s="31"/>
      <c r="E10" s="31"/>
      <c r="F10" s="30"/>
    </row>
    <row r="11" spans="1:6" ht="15" customHeight="1">
      <c r="A11" s="72" t="s">
        <v>186</v>
      </c>
      <c r="B11" s="72"/>
      <c r="C11" s="72"/>
      <c r="D11" s="72"/>
      <c r="E11" s="72"/>
      <c r="F11" s="72"/>
    </row>
    <row r="12" spans="1:6" ht="15" customHeight="1">
      <c r="A12" s="72" t="s">
        <v>187</v>
      </c>
      <c r="B12" s="72"/>
      <c r="C12" s="72"/>
      <c r="D12" s="72"/>
      <c r="E12" s="72"/>
      <c r="F12" s="72"/>
    </row>
    <row r="13" spans="1:6" ht="15" customHeight="1">
      <c r="A13" s="72"/>
      <c r="B13" s="72"/>
      <c r="C13" s="72"/>
      <c r="D13" s="72"/>
      <c r="E13" s="72"/>
      <c r="F13" s="72"/>
    </row>
    <row r="14" spans="2:6" ht="12.75" customHeight="1">
      <c r="B14" s="13"/>
      <c r="C14" s="13"/>
      <c r="D14" s="13"/>
      <c r="F14" s="34" t="s">
        <v>135</v>
      </c>
    </row>
    <row r="15" spans="1:6" s="14" customFormat="1" ht="18" customHeight="1">
      <c r="A15" s="68" t="s">
        <v>44</v>
      </c>
      <c r="B15" s="75" t="s">
        <v>43</v>
      </c>
      <c r="C15" s="70" t="s">
        <v>42</v>
      </c>
      <c r="D15" s="73" t="s">
        <v>136</v>
      </c>
      <c r="E15" s="73" t="s">
        <v>138</v>
      </c>
      <c r="F15" s="73" t="s">
        <v>137</v>
      </c>
    </row>
    <row r="16" spans="1:6" s="14" customFormat="1" ht="35.25" customHeight="1">
      <c r="A16" s="69"/>
      <c r="B16" s="76"/>
      <c r="C16" s="71"/>
      <c r="D16" s="74"/>
      <c r="E16" s="74"/>
      <c r="F16" s="74"/>
    </row>
    <row r="17" spans="1:6" s="9" customFormat="1" ht="15" customHeight="1">
      <c r="A17" s="25">
        <v>1</v>
      </c>
      <c r="B17" s="1" t="s">
        <v>13</v>
      </c>
      <c r="C17" s="41" t="s">
        <v>50</v>
      </c>
      <c r="D17" s="16">
        <f>SUM(D18+D20+D22+D26+D29+D32+D43+D45+D52+D61+D62)</f>
        <v>549888510.11</v>
      </c>
      <c r="E17" s="16">
        <f>SUM(E18+E20+E22+E26+E29+E32+E43+E45+E52+E61+E62)</f>
        <v>579670151.51</v>
      </c>
      <c r="F17" s="16">
        <f aca="true" t="shared" si="0" ref="F17:F24">E17/D17*100</f>
        <v>105.42</v>
      </c>
    </row>
    <row r="18" spans="1:6" s="9" customFormat="1" ht="15" customHeight="1">
      <c r="A18" s="25">
        <v>2</v>
      </c>
      <c r="B18" s="1" t="s">
        <v>73</v>
      </c>
      <c r="C18" s="41" t="s">
        <v>51</v>
      </c>
      <c r="D18" s="16">
        <f>SUM(D19:D19)</f>
        <v>368978000</v>
      </c>
      <c r="E18" s="16">
        <f>SUM(E19:E19)</f>
        <v>393963732.96</v>
      </c>
      <c r="F18" s="16">
        <f t="shared" si="0"/>
        <v>106.77</v>
      </c>
    </row>
    <row r="19" spans="1:6" s="9" customFormat="1" ht="17.25" customHeight="1">
      <c r="A19" s="15">
        <v>3</v>
      </c>
      <c r="B19" s="6" t="s">
        <v>72</v>
      </c>
      <c r="C19" s="42" t="s">
        <v>80</v>
      </c>
      <c r="D19" s="17">
        <v>368978000</v>
      </c>
      <c r="E19" s="55">
        <v>393963732.96</v>
      </c>
      <c r="F19" s="56">
        <f t="shared" si="0"/>
        <v>106.77</v>
      </c>
    </row>
    <row r="20" spans="1:6" s="9" customFormat="1" ht="60" customHeight="1">
      <c r="A20" s="25">
        <v>4</v>
      </c>
      <c r="B20" s="2" t="s">
        <v>35</v>
      </c>
      <c r="C20" s="41" t="s">
        <v>52</v>
      </c>
      <c r="D20" s="16">
        <f>SUM(D21)</f>
        <v>21636560</v>
      </c>
      <c r="E20" s="16">
        <f>SUM(E21)</f>
        <v>22659370.13</v>
      </c>
      <c r="F20" s="16">
        <f t="shared" si="0"/>
        <v>104.73</v>
      </c>
    </row>
    <row r="21" spans="1:6" s="9" customFormat="1" ht="45.75" customHeight="1">
      <c r="A21" s="15">
        <v>5</v>
      </c>
      <c r="B21" s="3" t="s">
        <v>46</v>
      </c>
      <c r="C21" s="43" t="s">
        <v>75</v>
      </c>
      <c r="D21" s="17">
        <v>21636560</v>
      </c>
      <c r="E21" s="17">
        <v>22659370.13</v>
      </c>
      <c r="F21" s="17">
        <f t="shared" si="0"/>
        <v>104.73</v>
      </c>
    </row>
    <row r="22" spans="1:6" s="9" customFormat="1" ht="19.5" customHeight="1">
      <c r="A22" s="25">
        <v>6</v>
      </c>
      <c r="B22" s="2" t="s">
        <v>36</v>
      </c>
      <c r="C22" s="41" t="s">
        <v>49</v>
      </c>
      <c r="D22" s="16">
        <f>SUM(D23:D25)</f>
        <v>61447600</v>
      </c>
      <c r="E22" s="16">
        <f>SUM(E23:E25)</f>
        <v>62910472.52</v>
      </c>
      <c r="F22" s="16">
        <f t="shared" si="0"/>
        <v>102.38</v>
      </c>
    </row>
    <row r="23" spans="1:6" s="9" customFormat="1" ht="32.25" customHeight="1">
      <c r="A23" s="15">
        <v>7</v>
      </c>
      <c r="B23" s="7" t="s">
        <v>74</v>
      </c>
      <c r="C23" s="43" t="s">
        <v>81</v>
      </c>
      <c r="D23" s="17">
        <v>56200000</v>
      </c>
      <c r="E23" s="55">
        <v>56589968.2</v>
      </c>
      <c r="F23" s="56">
        <f t="shared" si="0"/>
        <v>100.69</v>
      </c>
    </row>
    <row r="24" spans="1:6" s="9" customFormat="1" ht="32.25" customHeight="1">
      <c r="A24" s="15">
        <v>8</v>
      </c>
      <c r="B24" s="4" t="s">
        <v>140</v>
      </c>
      <c r="C24" s="10" t="s">
        <v>139</v>
      </c>
      <c r="D24" s="17">
        <v>169600</v>
      </c>
      <c r="E24" s="17">
        <v>171161</v>
      </c>
      <c r="F24" s="56">
        <f t="shared" si="0"/>
        <v>100.92</v>
      </c>
    </row>
    <row r="25" spans="1:6" s="9" customFormat="1" ht="32.25" customHeight="1">
      <c r="A25" s="15">
        <v>8</v>
      </c>
      <c r="B25" s="4" t="s">
        <v>27</v>
      </c>
      <c r="C25" s="10" t="s">
        <v>25</v>
      </c>
      <c r="D25" s="17">
        <v>5078000</v>
      </c>
      <c r="E25" s="17">
        <v>6149343.32</v>
      </c>
      <c r="F25" s="56">
        <f aca="true" t="shared" si="1" ref="F25:F33">E25/D25*100</f>
        <v>121.1</v>
      </c>
    </row>
    <row r="26" spans="1:6" s="9" customFormat="1" ht="15">
      <c r="A26" s="25">
        <v>9</v>
      </c>
      <c r="B26" s="1" t="s">
        <v>37</v>
      </c>
      <c r="C26" s="41" t="s">
        <v>48</v>
      </c>
      <c r="D26" s="16">
        <f>SUM(D27+D28)</f>
        <v>30080000</v>
      </c>
      <c r="E26" s="16">
        <f>SUM(E27+E28)</f>
        <v>30358532.95</v>
      </c>
      <c r="F26" s="16">
        <f t="shared" si="1"/>
        <v>100.93</v>
      </c>
    </row>
    <row r="27" spans="1:6" s="9" customFormat="1" ht="15">
      <c r="A27" s="15">
        <v>10</v>
      </c>
      <c r="B27" s="5" t="s">
        <v>14</v>
      </c>
      <c r="C27" s="10" t="s">
        <v>1</v>
      </c>
      <c r="D27" s="17">
        <v>10760000</v>
      </c>
      <c r="E27" s="17">
        <v>11308694.26</v>
      </c>
      <c r="F27" s="17">
        <f t="shared" si="1"/>
        <v>105.1</v>
      </c>
    </row>
    <row r="28" spans="1:6" s="9" customFormat="1" ht="15">
      <c r="A28" s="15">
        <v>11</v>
      </c>
      <c r="B28" s="5" t="s">
        <v>15</v>
      </c>
      <c r="C28" s="44" t="s">
        <v>0</v>
      </c>
      <c r="D28" s="17">
        <v>19320000</v>
      </c>
      <c r="E28" s="17">
        <v>19049838.69</v>
      </c>
      <c r="F28" s="17">
        <f t="shared" si="1"/>
        <v>98.6</v>
      </c>
    </row>
    <row r="29" spans="1:6" s="9" customFormat="1" ht="15">
      <c r="A29" s="25">
        <v>12</v>
      </c>
      <c r="B29" s="8" t="s">
        <v>4</v>
      </c>
      <c r="C29" s="41" t="s">
        <v>47</v>
      </c>
      <c r="D29" s="16">
        <f>SUM(D30:D31)</f>
        <v>1315000</v>
      </c>
      <c r="E29" s="16">
        <f>E30+E31</f>
        <v>1360647.61</v>
      </c>
      <c r="F29" s="16">
        <f>E29/D29*100</f>
        <v>103.47</v>
      </c>
    </row>
    <row r="30" spans="1:6" s="9" customFormat="1" ht="78.75" customHeight="1">
      <c r="A30" s="15">
        <v>13</v>
      </c>
      <c r="B30" s="4" t="s">
        <v>16</v>
      </c>
      <c r="C30" s="60" t="s">
        <v>38</v>
      </c>
      <c r="D30" s="17">
        <v>1300000</v>
      </c>
      <c r="E30" s="17">
        <v>1345647.61</v>
      </c>
      <c r="F30" s="17">
        <f t="shared" si="1"/>
        <v>103.51</v>
      </c>
    </row>
    <row r="31" spans="1:6" s="9" customFormat="1" ht="94.5" customHeight="1">
      <c r="A31" s="15">
        <v>13</v>
      </c>
      <c r="B31" s="4" t="s">
        <v>163</v>
      </c>
      <c r="C31" s="60" t="s">
        <v>164</v>
      </c>
      <c r="D31" s="17">
        <v>15000</v>
      </c>
      <c r="E31" s="17">
        <v>15000</v>
      </c>
      <c r="F31" s="17">
        <f t="shared" si="1"/>
        <v>100</v>
      </c>
    </row>
    <row r="32" spans="1:6" s="9" customFormat="1" ht="78" customHeight="1">
      <c r="A32" s="25">
        <v>14</v>
      </c>
      <c r="B32" s="24" t="s">
        <v>5</v>
      </c>
      <c r="C32" s="41" t="s">
        <v>53</v>
      </c>
      <c r="D32" s="16">
        <f>SUM(D33+D40)</f>
        <v>40396920.64</v>
      </c>
      <c r="E32" s="16">
        <f>SUM(E33+E40)</f>
        <v>39851855.07</v>
      </c>
      <c r="F32" s="16">
        <f t="shared" si="1"/>
        <v>98.65</v>
      </c>
    </row>
    <row r="33" spans="1:6" s="9" customFormat="1" ht="144" customHeight="1">
      <c r="A33" s="15">
        <v>15</v>
      </c>
      <c r="B33" s="4" t="s">
        <v>8</v>
      </c>
      <c r="C33" s="65" t="s">
        <v>79</v>
      </c>
      <c r="D33" s="17">
        <f>SUM(D34:D39)</f>
        <v>34525951.64</v>
      </c>
      <c r="E33" s="17">
        <f>SUM(E34:E39)</f>
        <v>33964134.88</v>
      </c>
      <c r="F33" s="17">
        <f t="shared" si="1"/>
        <v>98.37</v>
      </c>
    </row>
    <row r="34" spans="1:6" s="9" customFormat="1" ht="129" customHeight="1">
      <c r="A34" s="15">
        <v>16</v>
      </c>
      <c r="B34" s="21" t="s">
        <v>26</v>
      </c>
      <c r="C34" s="45" t="s">
        <v>9</v>
      </c>
      <c r="D34" s="17">
        <v>14000000</v>
      </c>
      <c r="E34" s="36">
        <v>12941165.48</v>
      </c>
      <c r="F34" s="17">
        <f aca="true" t="shared" si="2" ref="F34:F42">E34/D34*100</f>
        <v>92.44</v>
      </c>
    </row>
    <row r="35" spans="1:6" s="9" customFormat="1" ht="108.75" customHeight="1">
      <c r="A35" s="15">
        <v>17</v>
      </c>
      <c r="B35" s="21" t="s">
        <v>17</v>
      </c>
      <c r="C35" s="45" t="s">
        <v>28</v>
      </c>
      <c r="D35" s="17">
        <v>1500000</v>
      </c>
      <c r="E35" s="36">
        <v>1665525.92</v>
      </c>
      <c r="F35" s="17">
        <f>E35/D35*100</f>
        <v>111.04</v>
      </c>
    </row>
    <row r="36" spans="1:6" s="9" customFormat="1" ht="94.5" customHeight="1">
      <c r="A36" s="15">
        <v>17</v>
      </c>
      <c r="B36" s="21" t="s">
        <v>165</v>
      </c>
      <c r="C36" s="45" t="s">
        <v>167</v>
      </c>
      <c r="D36" s="17">
        <v>242220</v>
      </c>
      <c r="E36" s="36">
        <v>259020</v>
      </c>
      <c r="F36" s="17">
        <f>E36/D36*100</f>
        <v>106.94</v>
      </c>
    </row>
    <row r="37" spans="1:6" s="9" customFormat="1" ht="92.25" customHeight="1">
      <c r="A37" s="15">
        <v>17</v>
      </c>
      <c r="B37" s="21" t="s">
        <v>166</v>
      </c>
      <c r="C37" s="45" t="s">
        <v>168</v>
      </c>
      <c r="D37" s="17">
        <v>9031.64</v>
      </c>
      <c r="E37" s="36">
        <v>11289.55</v>
      </c>
      <c r="F37" s="17">
        <f>E37/D37*100</f>
        <v>125</v>
      </c>
    </row>
    <row r="38" spans="1:6" s="9" customFormat="1" ht="48" customHeight="1">
      <c r="A38" s="15">
        <v>18</v>
      </c>
      <c r="B38" s="21" t="s">
        <v>29</v>
      </c>
      <c r="C38" s="46" t="s">
        <v>30</v>
      </c>
      <c r="D38" s="17">
        <v>18774700</v>
      </c>
      <c r="E38" s="36">
        <v>19083820.19</v>
      </c>
      <c r="F38" s="17">
        <f t="shared" si="2"/>
        <v>101.65</v>
      </c>
    </row>
    <row r="39" spans="1:6" s="9" customFormat="1" ht="258" customHeight="1">
      <c r="A39" s="15">
        <v>18</v>
      </c>
      <c r="B39" s="21" t="s">
        <v>189</v>
      </c>
      <c r="C39" s="46" t="s">
        <v>190</v>
      </c>
      <c r="D39" s="17">
        <v>0</v>
      </c>
      <c r="E39" s="36">
        <v>3313.74</v>
      </c>
      <c r="F39" s="17">
        <v>0</v>
      </c>
    </row>
    <row r="40" spans="1:6" s="9" customFormat="1" ht="126" customHeight="1">
      <c r="A40" s="15">
        <v>19</v>
      </c>
      <c r="B40" s="22" t="s">
        <v>10</v>
      </c>
      <c r="C40" s="43" t="s">
        <v>39</v>
      </c>
      <c r="D40" s="17">
        <f>SUM(D41:D42)</f>
        <v>5870969</v>
      </c>
      <c r="E40" s="17">
        <f>SUM(E41:E42)</f>
        <v>5887720.19</v>
      </c>
      <c r="F40" s="17">
        <f t="shared" si="2"/>
        <v>100.29</v>
      </c>
    </row>
    <row r="41" spans="1:6" s="9" customFormat="1" ht="125.25" customHeight="1">
      <c r="A41" s="15">
        <v>20</v>
      </c>
      <c r="B41" s="20" t="s">
        <v>19</v>
      </c>
      <c r="C41" s="23" t="s">
        <v>31</v>
      </c>
      <c r="D41" s="38">
        <v>2663969</v>
      </c>
      <c r="E41" s="36">
        <v>2655443.47</v>
      </c>
      <c r="F41" s="17">
        <f t="shared" si="2"/>
        <v>99.68</v>
      </c>
    </row>
    <row r="42" spans="1:6" s="9" customFormat="1" ht="171" customHeight="1">
      <c r="A42" s="15">
        <v>21</v>
      </c>
      <c r="B42" s="20" t="s">
        <v>84</v>
      </c>
      <c r="C42" s="46" t="s">
        <v>85</v>
      </c>
      <c r="D42" s="17">
        <v>3207000</v>
      </c>
      <c r="E42" s="36">
        <v>3232276.72</v>
      </c>
      <c r="F42" s="17">
        <f t="shared" si="2"/>
        <v>100.79</v>
      </c>
    </row>
    <row r="43" spans="1:6" s="9" customFormat="1" ht="30.75" customHeight="1">
      <c r="A43" s="25">
        <v>22</v>
      </c>
      <c r="B43" s="1" t="s">
        <v>6</v>
      </c>
      <c r="C43" s="41" t="s">
        <v>54</v>
      </c>
      <c r="D43" s="16">
        <f>+D44</f>
        <v>5165010</v>
      </c>
      <c r="E43" s="16">
        <f>+E44</f>
        <v>5116473.32</v>
      </c>
      <c r="F43" s="16">
        <f aca="true" t="shared" si="3" ref="F43:F54">E43/D43*100</f>
        <v>99.06</v>
      </c>
    </row>
    <row r="44" spans="1:6" s="9" customFormat="1" ht="33" customHeight="1">
      <c r="A44" s="15">
        <v>23</v>
      </c>
      <c r="B44" s="5" t="s">
        <v>22</v>
      </c>
      <c r="C44" s="10" t="s">
        <v>2</v>
      </c>
      <c r="D44" s="17">
        <v>5165010</v>
      </c>
      <c r="E44" s="36">
        <v>5116473.32</v>
      </c>
      <c r="F44" s="37">
        <f t="shared" si="3"/>
        <v>99.06</v>
      </c>
    </row>
    <row r="45" spans="1:6" s="9" customFormat="1" ht="48.75" customHeight="1">
      <c r="A45" s="25">
        <v>24</v>
      </c>
      <c r="B45" s="1" t="s">
        <v>21</v>
      </c>
      <c r="C45" s="41" t="s">
        <v>83</v>
      </c>
      <c r="D45" s="16">
        <f>D46+D50</f>
        <v>8975612.59</v>
      </c>
      <c r="E45" s="16">
        <f>E46+E50</f>
        <v>9120024.48</v>
      </c>
      <c r="F45" s="16">
        <f t="shared" si="3"/>
        <v>101.61</v>
      </c>
    </row>
    <row r="46" spans="1:6" s="9" customFormat="1" ht="21" customHeight="1">
      <c r="A46" s="15">
        <v>25</v>
      </c>
      <c r="B46" s="5" t="s">
        <v>169</v>
      </c>
      <c r="C46" s="10" t="s">
        <v>171</v>
      </c>
      <c r="D46" s="17">
        <f>D47+D48+D49</f>
        <v>7718685.12</v>
      </c>
      <c r="E46" s="17">
        <f>E47+E48+E49</f>
        <v>7834871.74</v>
      </c>
      <c r="F46" s="37">
        <f t="shared" si="3"/>
        <v>101.51</v>
      </c>
    </row>
    <row r="47" spans="1:6" s="9" customFormat="1" ht="33" customHeight="1">
      <c r="A47" s="15">
        <v>25</v>
      </c>
      <c r="B47" s="19" t="s">
        <v>86</v>
      </c>
      <c r="C47" s="48" t="s">
        <v>78</v>
      </c>
      <c r="D47" s="26">
        <v>4099180</v>
      </c>
      <c r="E47" s="61">
        <v>4129508.17</v>
      </c>
      <c r="F47" s="62">
        <f t="shared" si="3"/>
        <v>100.74</v>
      </c>
    </row>
    <row r="48" spans="1:6" s="9" customFormat="1" ht="33" customHeight="1">
      <c r="A48" s="15">
        <v>25</v>
      </c>
      <c r="B48" s="19" t="s">
        <v>141</v>
      </c>
      <c r="C48" s="48" t="s">
        <v>78</v>
      </c>
      <c r="D48" s="26">
        <v>1546.12</v>
      </c>
      <c r="E48" s="61">
        <v>3757.86</v>
      </c>
      <c r="F48" s="62">
        <f t="shared" si="3"/>
        <v>243.05</v>
      </c>
    </row>
    <row r="49" spans="1:6" s="9" customFormat="1" ht="33" customHeight="1">
      <c r="A49" s="15">
        <v>25</v>
      </c>
      <c r="B49" s="19" t="s">
        <v>142</v>
      </c>
      <c r="C49" s="48" t="s">
        <v>78</v>
      </c>
      <c r="D49" s="26">
        <v>3617959</v>
      </c>
      <c r="E49" s="61">
        <v>3701605.71</v>
      </c>
      <c r="F49" s="62">
        <f t="shared" si="3"/>
        <v>102.31</v>
      </c>
    </row>
    <row r="50" spans="1:6" s="9" customFormat="1" ht="33" customHeight="1">
      <c r="A50" s="15">
        <v>26</v>
      </c>
      <c r="B50" s="5" t="s">
        <v>170</v>
      </c>
      <c r="C50" s="10" t="s">
        <v>172</v>
      </c>
      <c r="D50" s="17">
        <f>SUM(D51)</f>
        <v>1256927.47</v>
      </c>
      <c r="E50" s="17">
        <f>SUM(E51)</f>
        <v>1285152.74</v>
      </c>
      <c r="F50" s="37">
        <f t="shared" si="3"/>
        <v>102.25</v>
      </c>
    </row>
    <row r="51" spans="1:6" s="9" customFormat="1" ht="33" customHeight="1">
      <c r="A51" s="15">
        <v>26</v>
      </c>
      <c r="B51" s="19" t="s">
        <v>92</v>
      </c>
      <c r="C51" s="48" t="s">
        <v>60</v>
      </c>
      <c r="D51" s="26">
        <v>1256927.47</v>
      </c>
      <c r="E51" s="63">
        <v>1285152.74</v>
      </c>
      <c r="F51" s="62">
        <f t="shared" si="3"/>
        <v>102.25</v>
      </c>
    </row>
    <row r="52" spans="1:6" s="9" customFormat="1" ht="50.25" customHeight="1">
      <c r="A52" s="25">
        <v>27</v>
      </c>
      <c r="B52" s="1" t="s">
        <v>11</v>
      </c>
      <c r="C52" s="41" t="s">
        <v>55</v>
      </c>
      <c r="D52" s="16">
        <f>SUM(D53+D56+D59)</f>
        <v>10332033.72</v>
      </c>
      <c r="E52" s="16">
        <f>SUM(E53+E56+E59)</f>
        <v>12038184.95</v>
      </c>
      <c r="F52" s="16">
        <f t="shared" si="3"/>
        <v>116.51</v>
      </c>
    </row>
    <row r="53" spans="1:6" s="9" customFormat="1" ht="124.5" customHeight="1">
      <c r="A53" s="15">
        <v>28</v>
      </c>
      <c r="B53" s="5" t="s">
        <v>18</v>
      </c>
      <c r="C53" s="47" t="s">
        <v>40</v>
      </c>
      <c r="D53" s="17">
        <f>SUM(D54:D55)</f>
        <v>3855403.21</v>
      </c>
      <c r="E53" s="17">
        <f>SUM(E54:E55)</f>
        <v>4228995.51</v>
      </c>
      <c r="F53" s="37">
        <f t="shared" si="3"/>
        <v>109.69</v>
      </c>
    </row>
    <row r="54" spans="1:6" s="9" customFormat="1" ht="129" customHeight="1">
      <c r="A54" s="15">
        <v>29</v>
      </c>
      <c r="B54" s="19" t="s">
        <v>143</v>
      </c>
      <c r="C54" s="46" t="s">
        <v>144</v>
      </c>
      <c r="D54" s="17">
        <v>50000</v>
      </c>
      <c r="E54" s="36">
        <v>50000</v>
      </c>
      <c r="F54" s="37">
        <f t="shared" si="3"/>
        <v>100</v>
      </c>
    </row>
    <row r="55" spans="1:6" s="9" customFormat="1" ht="143.25" customHeight="1">
      <c r="A55" s="15">
        <v>29</v>
      </c>
      <c r="B55" s="19" t="s">
        <v>23</v>
      </c>
      <c r="C55" s="46" t="s">
        <v>32</v>
      </c>
      <c r="D55" s="17">
        <v>3805403.21</v>
      </c>
      <c r="E55" s="36">
        <v>4178995.51</v>
      </c>
      <c r="F55" s="37">
        <f aca="true" t="shared" si="4" ref="F55:F61">E55/D55*100</f>
        <v>109.82</v>
      </c>
    </row>
    <row r="56" spans="1:6" s="9" customFormat="1" ht="48" customHeight="1">
      <c r="A56" s="15">
        <v>30</v>
      </c>
      <c r="B56" s="5" t="s">
        <v>20</v>
      </c>
      <c r="C56" s="10" t="s">
        <v>41</v>
      </c>
      <c r="D56" s="17">
        <f>SUM(D57:D58)</f>
        <v>6319530.13</v>
      </c>
      <c r="E56" s="17">
        <f>SUM(E57:E58)</f>
        <v>7642200.33</v>
      </c>
      <c r="F56" s="37">
        <f t="shared" si="4"/>
        <v>120.93</v>
      </c>
    </row>
    <row r="57" spans="1:6" s="9" customFormat="1" ht="63.75" customHeight="1">
      <c r="A57" s="15">
        <v>31</v>
      </c>
      <c r="B57" s="19" t="s">
        <v>45</v>
      </c>
      <c r="C57" s="48" t="s">
        <v>12</v>
      </c>
      <c r="D57" s="17">
        <v>6150000</v>
      </c>
      <c r="E57" s="36">
        <v>7473103.2</v>
      </c>
      <c r="F57" s="37">
        <f t="shared" si="4"/>
        <v>121.51</v>
      </c>
    </row>
    <row r="58" spans="1:6" s="9" customFormat="1" ht="78.75" customHeight="1">
      <c r="A58" s="15">
        <v>32</v>
      </c>
      <c r="B58" s="19" t="s">
        <v>24</v>
      </c>
      <c r="C58" s="48" t="s">
        <v>33</v>
      </c>
      <c r="D58" s="17">
        <v>169530.13</v>
      </c>
      <c r="E58" s="36">
        <v>169097.13</v>
      </c>
      <c r="F58" s="37">
        <f t="shared" si="4"/>
        <v>99.74</v>
      </c>
    </row>
    <row r="59" spans="1:6" s="9" customFormat="1" ht="113.25" customHeight="1">
      <c r="A59" s="15"/>
      <c r="B59" s="5" t="s">
        <v>196</v>
      </c>
      <c r="C59" s="10" t="s">
        <v>195</v>
      </c>
      <c r="D59" s="17">
        <f>D60</f>
        <v>157100.38</v>
      </c>
      <c r="E59" s="17">
        <f>E60</f>
        <v>166989.11</v>
      </c>
      <c r="F59" s="37">
        <f t="shared" si="4"/>
        <v>106.29</v>
      </c>
    </row>
    <row r="60" spans="1:6" s="9" customFormat="1" ht="141" customHeight="1">
      <c r="A60" s="15">
        <v>33</v>
      </c>
      <c r="B60" s="19" t="s">
        <v>62</v>
      </c>
      <c r="C60" s="49" t="s">
        <v>61</v>
      </c>
      <c r="D60" s="17">
        <v>157100.38</v>
      </c>
      <c r="E60" s="17">
        <v>166989.11</v>
      </c>
      <c r="F60" s="37">
        <f t="shared" si="4"/>
        <v>106.29</v>
      </c>
    </row>
    <row r="61" spans="1:6" s="9" customFormat="1" ht="32.25" customHeight="1">
      <c r="A61" s="25">
        <v>34</v>
      </c>
      <c r="B61" s="18" t="s">
        <v>7</v>
      </c>
      <c r="C61" s="41" t="s">
        <v>56</v>
      </c>
      <c r="D61" s="16">
        <v>1421773.16</v>
      </c>
      <c r="E61" s="16">
        <v>2097104.12</v>
      </c>
      <c r="F61" s="16">
        <f t="shared" si="4"/>
        <v>147.5</v>
      </c>
    </row>
    <row r="62" spans="1:6" s="9" customFormat="1" ht="21" customHeight="1">
      <c r="A62" s="25">
        <v>34</v>
      </c>
      <c r="B62" s="18" t="s">
        <v>145</v>
      </c>
      <c r="C62" s="41" t="s">
        <v>146</v>
      </c>
      <c r="D62" s="16">
        <f>SUM(D64:D65)</f>
        <v>140000</v>
      </c>
      <c r="E62" s="16">
        <f>SUM(E64:E65)</f>
        <v>193753.4</v>
      </c>
      <c r="F62" s="16">
        <v>0</v>
      </c>
    </row>
    <row r="63" spans="1:6" s="9" customFormat="1" ht="33" customHeight="1" hidden="1">
      <c r="A63" s="15">
        <v>25</v>
      </c>
      <c r="B63" s="5" t="s">
        <v>148</v>
      </c>
      <c r="C63" s="10" t="s">
        <v>147</v>
      </c>
      <c r="D63" s="17">
        <v>0</v>
      </c>
      <c r="E63" s="38">
        <v>0</v>
      </c>
      <c r="F63" s="37">
        <v>0</v>
      </c>
    </row>
    <row r="64" spans="1:6" s="9" customFormat="1" ht="33" customHeight="1">
      <c r="A64" s="15">
        <v>25</v>
      </c>
      <c r="B64" s="5" t="s">
        <v>178</v>
      </c>
      <c r="C64" s="10" t="s">
        <v>147</v>
      </c>
      <c r="D64" s="17">
        <v>0</v>
      </c>
      <c r="E64" s="38">
        <v>798</v>
      </c>
      <c r="F64" s="37">
        <v>0</v>
      </c>
    </row>
    <row r="65" spans="1:6" s="9" customFormat="1" ht="33" customHeight="1">
      <c r="A65" s="15">
        <v>25</v>
      </c>
      <c r="B65" s="5" t="s">
        <v>177</v>
      </c>
      <c r="C65" s="10" t="s">
        <v>179</v>
      </c>
      <c r="D65" s="17">
        <v>140000</v>
      </c>
      <c r="E65" s="38">
        <v>192955.4</v>
      </c>
      <c r="F65" s="37">
        <f aca="true" t="shared" si="5" ref="F65:F71">E65/D65*100</f>
        <v>137.83</v>
      </c>
    </row>
    <row r="66" spans="1:6" s="9" customFormat="1" ht="18" customHeight="1">
      <c r="A66" s="25">
        <v>35</v>
      </c>
      <c r="B66" s="1" t="s">
        <v>3</v>
      </c>
      <c r="C66" s="41" t="s">
        <v>57</v>
      </c>
      <c r="D66" s="16">
        <f>D67+D102+D104+D107</f>
        <v>1343717750.89</v>
      </c>
      <c r="E66" s="16">
        <f>E67+E102+E104+E107</f>
        <v>1343528319.91</v>
      </c>
      <c r="F66" s="16">
        <f t="shared" si="5"/>
        <v>99.99</v>
      </c>
    </row>
    <row r="67" spans="1:6" s="9" customFormat="1" ht="66" customHeight="1">
      <c r="A67" s="25">
        <v>36</v>
      </c>
      <c r="B67" s="1" t="s">
        <v>58</v>
      </c>
      <c r="C67" s="41" t="s">
        <v>59</v>
      </c>
      <c r="D67" s="16">
        <f>D68+D72+D80+D94</f>
        <v>1348540260.3</v>
      </c>
      <c r="E67" s="16">
        <f>E68+E72+E80+E94</f>
        <v>1348350829.32</v>
      </c>
      <c r="F67" s="16">
        <f t="shared" si="5"/>
        <v>99.99</v>
      </c>
    </row>
    <row r="68" spans="1:6" s="9" customFormat="1" ht="30">
      <c r="A68" s="25">
        <v>37</v>
      </c>
      <c r="B68" s="1" t="s">
        <v>64</v>
      </c>
      <c r="C68" s="41" t="s">
        <v>76</v>
      </c>
      <c r="D68" s="16">
        <f>SUM(D69+D70+D71)</f>
        <v>391138655</v>
      </c>
      <c r="E68" s="16">
        <f>SUM(E69+E70+E71)</f>
        <v>391138655</v>
      </c>
      <c r="F68" s="16">
        <f t="shared" si="5"/>
        <v>100</v>
      </c>
    </row>
    <row r="69" spans="1:6" s="9" customFormat="1" ht="62.25" customHeight="1">
      <c r="A69" s="15">
        <v>38</v>
      </c>
      <c r="B69" s="5" t="s">
        <v>63</v>
      </c>
      <c r="C69" s="47" t="s">
        <v>88</v>
      </c>
      <c r="D69" s="17">
        <v>377296000</v>
      </c>
      <c r="E69" s="36">
        <v>377296000</v>
      </c>
      <c r="F69" s="37">
        <f t="shared" si="5"/>
        <v>100</v>
      </c>
    </row>
    <row r="70" spans="1:6" s="9" customFormat="1" ht="48.75" customHeight="1">
      <c r="A70" s="15">
        <v>39</v>
      </c>
      <c r="B70" s="5" t="s">
        <v>82</v>
      </c>
      <c r="C70" s="47" t="s">
        <v>87</v>
      </c>
      <c r="D70" s="17">
        <v>13129000</v>
      </c>
      <c r="E70" s="36">
        <v>13129000</v>
      </c>
      <c r="F70" s="37">
        <f t="shared" si="5"/>
        <v>100</v>
      </c>
    </row>
    <row r="71" spans="1:6" s="9" customFormat="1" ht="66" customHeight="1">
      <c r="A71" s="15">
        <v>39</v>
      </c>
      <c r="B71" s="5" t="s">
        <v>173</v>
      </c>
      <c r="C71" s="47" t="s">
        <v>174</v>
      </c>
      <c r="D71" s="17">
        <v>713655</v>
      </c>
      <c r="E71" s="36">
        <v>713655</v>
      </c>
      <c r="F71" s="37">
        <f t="shared" si="5"/>
        <v>100</v>
      </c>
    </row>
    <row r="72" spans="1:6" s="9" customFormat="1" ht="47.25" customHeight="1">
      <c r="A72" s="25">
        <v>40</v>
      </c>
      <c r="B72" s="1" t="s">
        <v>65</v>
      </c>
      <c r="C72" s="50" t="s">
        <v>34</v>
      </c>
      <c r="D72" s="16">
        <f>D75+D77+D73</f>
        <v>66719972</v>
      </c>
      <c r="E72" s="16">
        <f>E75+E77+E73</f>
        <v>66708232.18</v>
      </c>
      <c r="F72" s="16">
        <f aca="true" t="shared" si="6" ref="F72:F101">E72/D72*100</f>
        <v>99.98</v>
      </c>
    </row>
    <row r="73" spans="1:6" s="9" customFormat="1" ht="48.75" customHeight="1">
      <c r="A73" s="15">
        <v>41</v>
      </c>
      <c r="B73" s="4" t="s">
        <v>131</v>
      </c>
      <c r="C73" s="43" t="s">
        <v>134</v>
      </c>
      <c r="D73" s="17">
        <f>D74</f>
        <v>1357272</v>
      </c>
      <c r="E73" s="17">
        <f>E74</f>
        <v>1345532.18</v>
      </c>
      <c r="F73" s="37">
        <f t="shared" si="6"/>
        <v>99.14</v>
      </c>
    </row>
    <row r="74" spans="1:6" s="9" customFormat="1" ht="49.5" customHeight="1">
      <c r="A74" s="15">
        <v>42</v>
      </c>
      <c r="B74" s="21" t="s">
        <v>132</v>
      </c>
      <c r="C74" s="46" t="s">
        <v>133</v>
      </c>
      <c r="D74" s="26">
        <v>1357272</v>
      </c>
      <c r="E74" s="26">
        <v>1345532.18</v>
      </c>
      <c r="F74" s="26">
        <f t="shared" si="6"/>
        <v>99.14</v>
      </c>
    </row>
    <row r="75" spans="1:6" s="9" customFormat="1" ht="48" customHeight="1">
      <c r="A75" s="15">
        <v>43</v>
      </c>
      <c r="B75" s="4" t="s">
        <v>102</v>
      </c>
      <c r="C75" s="43" t="s">
        <v>101</v>
      </c>
      <c r="D75" s="17">
        <f>SUM(D76)</f>
        <v>30014400</v>
      </c>
      <c r="E75" s="17">
        <f>SUM(E76)</f>
        <v>30014400</v>
      </c>
      <c r="F75" s="37">
        <f t="shared" si="6"/>
        <v>100</v>
      </c>
    </row>
    <row r="76" spans="1:6" s="9" customFormat="1" ht="49.5" customHeight="1">
      <c r="A76" s="15">
        <v>44</v>
      </c>
      <c r="B76" s="21" t="s">
        <v>94</v>
      </c>
      <c r="C76" s="46" t="s">
        <v>93</v>
      </c>
      <c r="D76" s="26">
        <v>30014400</v>
      </c>
      <c r="E76" s="26">
        <v>30014400</v>
      </c>
      <c r="F76" s="26">
        <f t="shared" si="6"/>
        <v>100</v>
      </c>
    </row>
    <row r="77" spans="1:6" s="9" customFormat="1" ht="17.25" customHeight="1">
      <c r="A77" s="15">
        <v>45</v>
      </c>
      <c r="B77" s="4" t="s">
        <v>100</v>
      </c>
      <c r="C77" s="43" t="s">
        <v>103</v>
      </c>
      <c r="D77" s="17">
        <f>D78+D79</f>
        <v>35348300</v>
      </c>
      <c r="E77" s="17">
        <f>E78+E79</f>
        <v>35348300</v>
      </c>
      <c r="F77" s="37">
        <f t="shared" si="6"/>
        <v>100</v>
      </c>
    </row>
    <row r="78" spans="1:6" s="9" customFormat="1" ht="17.25" customHeight="1">
      <c r="A78" s="15">
        <v>46</v>
      </c>
      <c r="B78" s="21" t="s">
        <v>90</v>
      </c>
      <c r="C78" s="46" t="s">
        <v>104</v>
      </c>
      <c r="D78" s="26">
        <v>35176400</v>
      </c>
      <c r="E78" s="38">
        <v>35176400</v>
      </c>
      <c r="F78" s="37">
        <f t="shared" si="6"/>
        <v>100</v>
      </c>
    </row>
    <row r="79" spans="1:6" s="9" customFormat="1" ht="16.5" customHeight="1">
      <c r="A79" s="15">
        <v>47</v>
      </c>
      <c r="B79" s="21" t="s">
        <v>95</v>
      </c>
      <c r="C79" s="49" t="s">
        <v>104</v>
      </c>
      <c r="D79" s="26">
        <v>171900</v>
      </c>
      <c r="E79" s="36">
        <v>171900</v>
      </c>
      <c r="F79" s="37">
        <f t="shared" si="6"/>
        <v>100</v>
      </c>
    </row>
    <row r="80" spans="1:6" s="9" customFormat="1" ht="30">
      <c r="A80" s="25">
        <v>48</v>
      </c>
      <c r="B80" s="1" t="s">
        <v>66</v>
      </c>
      <c r="C80" s="50" t="s">
        <v>77</v>
      </c>
      <c r="D80" s="16">
        <f>D81+D83+D86+D88+D90+D92</f>
        <v>652487000</v>
      </c>
      <c r="E80" s="16">
        <f>E81+E83+E86+E88+E90+E92</f>
        <v>652458308.84</v>
      </c>
      <c r="F80" s="16">
        <f t="shared" si="6"/>
        <v>100</v>
      </c>
    </row>
    <row r="81" spans="1:6" s="9" customFormat="1" ht="64.5" customHeight="1">
      <c r="A81" s="15">
        <v>49</v>
      </c>
      <c r="B81" s="4" t="s">
        <v>106</v>
      </c>
      <c r="C81" s="43" t="s">
        <v>105</v>
      </c>
      <c r="D81" s="17">
        <f>D82</f>
        <v>6680700</v>
      </c>
      <c r="E81" s="17">
        <f>E82</f>
        <v>6680700</v>
      </c>
      <c r="F81" s="37">
        <f t="shared" si="6"/>
        <v>100</v>
      </c>
    </row>
    <row r="82" spans="1:6" s="9" customFormat="1" ht="63" customHeight="1">
      <c r="A82" s="15">
        <v>50</v>
      </c>
      <c r="B82" s="21" t="s">
        <v>68</v>
      </c>
      <c r="C82" s="46" t="s">
        <v>98</v>
      </c>
      <c r="D82" s="26">
        <v>6680700</v>
      </c>
      <c r="E82" s="26">
        <v>6680700</v>
      </c>
      <c r="F82" s="26">
        <f t="shared" si="6"/>
        <v>100</v>
      </c>
    </row>
    <row r="83" spans="1:6" s="9" customFormat="1" ht="48.75" customHeight="1">
      <c r="A83" s="15">
        <v>51</v>
      </c>
      <c r="B83" s="4" t="s">
        <v>107</v>
      </c>
      <c r="C83" s="51" t="s">
        <v>108</v>
      </c>
      <c r="D83" s="17">
        <f>D84+D85</f>
        <v>89230900</v>
      </c>
      <c r="E83" s="17">
        <f>E84+E85</f>
        <v>89208000</v>
      </c>
      <c r="F83" s="35">
        <f t="shared" si="6"/>
        <v>99.97</v>
      </c>
    </row>
    <row r="84" spans="1:6" s="9" customFormat="1" ht="48" customHeight="1">
      <c r="A84" s="15">
        <v>52</v>
      </c>
      <c r="B84" s="21" t="s">
        <v>70</v>
      </c>
      <c r="C84" s="52" t="s">
        <v>99</v>
      </c>
      <c r="D84" s="26">
        <v>87794800</v>
      </c>
      <c r="E84" s="26">
        <v>87771900</v>
      </c>
      <c r="F84" s="26">
        <f t="shared" si="6"/>
        <v>99.97</v>
      </c>
    </row>
    <row r="85" spans="1:6" s="9" customFormat="1" ht="47.25" customHeight="1">
      <c r="A85" s="15">
        <v>53</v>
      </c>
      <c r="B85" s="21" t="s">
        <v>71</v>
      </c>
      <c r="C85" s="52" t="s">
        <v>109</v>
      </c>
      <c r="D85" s="26">
        <v>1436100</v>
      </c>
      <c r="E85" s="26">
        <v>1436100</v>
      </c>
      <c r="F85" s="26">
        <f t="shared" si="6"/>
        <v>100</v>
      </c>
    </row>
    <row r="86" spans="1:6" s="9" customFormat="1" ht="82.5" customHeight="1">
      <c r="A86" s="15">
        <v>54</v>
      </c>
      <c r="B86" s="4" t="s">
        <v>110</v>
      </c>
      <c r="C86" s="43" t="s">
        <v>111</v>
      </c>
      <c r="D86" s="17">
        <f>D87</f>
        <v>115600</v>
      </c>
      <c r="E86" s="17">
        <f>E87</f>
        <v>115594.9</v>
      </c>
      <c r="F86" s="17">
        <f t="shared" si="6"/>
        <v>100</v>
      </c>
    </row>
    <row r="87" spans="1:6" s="9" customFormat="1" ht="96" customHeight="1">
      <c r="A87" s="15">
        <v>55</v>
      </c>
      <c r="B87" s="21" t="s">
        <v>69</v>
      </c>
      <c r="C87" s="46" t="s">
        <v>112</v>
      </c>
      <c r="D87" s="26">
        <v>115600</v>
      </c>
      <c r="E87" s="26">
        <v>115594.9</v>
      </c>
      <c r="F87" s="26">
        <f t="shared" si="6"/>
        <v>100</v>
      </c>
    </row>
    <row r="88" spans="1:6" s="9" customFormat="1" ht="45.75" customHeight="1">
      <c r="A88" s="15">
        <v>56</v>
      </c>
      <c r="B88" s="4" t="s">
        <v>113</v>
      </c>
      <c r="C88" s="42" t="s">
        <v>114</v>
      </c>
      <c r="D88" s="17">
        <f>D89</f>
        <v>15982100</v>
      </c>
      <c r="E88" s="17">
        <f>E89</f>
        <v>15976313.94</v>
      </c>
      <c r="F88" s="17">
        <f t="shared" si="6"/>
        <v>99.96</v>
      </c>
    </row>
    <row r="89" spans="1:6" s="9" customFormat="1" ht="48" customHeight="1">
      <c r="A89" s="15">
        <v>57</v>
      </c>
      <c r="B89" s="21" t="s">
        <v>91</v>
      </c>
      <c r="C89" s="49" t="s">
        <v>115</v>
      </c>
      <c r="D89" s="26">
        <v>15982100</v>
      </c>
      <c r="E89" s="26">
        <v>15976313.94</v>
      </c>
      <c r="F89" s="26">
        <f t="shared" si="6"/>
        <v>99.96</v>
      </c>
    </row>
    <row r="90" spans="1:6" s="9" customFormat="1" ht="81" customHeight="1">
      <c r="A90" s="15">
        <v>58</v>
      </c>
      <c r="B90" s="4" t="s">
        <v>116</v>
      </c>
      <c r="C90" s="42" t="s">
        <v>117</v>
      </c>
      <c r="D90" s="17">
        <f>D91</f>
        <v>92000</v>
      </c>
      <c r="E90" s="17">
        <f>E91</f>
        <v>92000</v>
      </c>
      <c r="F90" s="17">
        <f t="shared" si="6"/>
        <v>100</v>
      </c>
    </row>
    <row r="91" spans="1:6" s="9" customFormat="1" ht="76.5" customHeight="1">
      <c r="A91" s="15">
        <v>59</v>
      </c>
      <c r="B91" s="21" t="s">
        <v>89</v>
      </c>
      <c r="C91" s="49" t="s">
        <v>118</v>
      </c>
      <c r="D91" s="26">
        <v>92000</v>
      </c>
      <c r="E91" s="26">
        <v>92000</v>
      </c>
      <c r="F91" s="26">
        <f t="shared" si="6"/>
        <v>100</v>
      </c>
    </row>
    <row r="92" spans="1:6" s="9" customFormat="1" ht="15.75" customHeight="1">
      <c r="A92" s="15">
        <v>60</v>
      </c>
      <c r="B92" s="4" t="s">
        <v>119</v>
      </c>
      <c r="C92" s="51" t="s">
        <v>120</v>
      </c>
      <c r="D92" s="17">
        <f>D93</f>
        <v>540385700</v>
      </c>
      <c r="E92" s="17">
        <f>E93</f>
        <v>540385700</v>
      </c>
      <c r="F92" s="17">
        <f t="shared" si="6"/>
        <v>100</v>
      </c>
    </row>
    <row r="93" spans="1:6" s="9" customFormat="1" ht="36" customHeight="1">
      <c r="A93" s="15">
        <v>61</v>
      </c>
      <c r="B93" s="21" t="s">
        <v>67</v>
      </c>
      <c r="C93" s="52" t="s">
        <v>121</v>
      </c>
      <c r="D93" s="26">
        <v>540385700</v>
      </c>
      <c r="E93" s="26">
        <v>540385700</v>
      </c>
      <c r="F93" s="26">
        <f t="shared" si="6"/>
        <v>100</v>
      </c>
    </row>
    <row r="94" spans="1:6" s="9" customFormat="1" ht="15" customHeight="1">
      <c r="A94" s="25">
        <v>62</v>
      </c>
      <c r="B94" s="1" t="s">
        <v>96</v>
      </c>
      <c r="C94" s="53" t="s">
        <v>97</v>
      </c>
      <c r="D94" s="16">
        <f>D97+D99+D95</f>
        <v>238194633.3</v>
      </c>
      <c r="E94" s="16">
        <f>E97+E99+E95</f>
        <v>238045633.3</v>
      </c>
      <c r="F94" s="16">
        <f t="shared" si="6"/>
        <v>99.94</v>
      </c>
    </row>
    <row r="95" spans="1:6" s="9" customFormat="1" ht="111" customHeight="1">
      <c r="A95" s="15">
        <v>63</v>
      </c>
      <c r="B95" s="6" t="s">
        <v>191</v>
      </c>
      <c r="C95" s="51" t="s">
        <v>193</v>
      </c>
      <c r="D95" s="17">
        <f>D96</f>
        <v>651083.3</v>
      </c>
      <c r="E95" s="17">
        <f>E96</f>
        <v>651083.3</v>
      </c>
      <c r="F95" s="17">
        <f>E95/D95*100</f>
        <v>100</v>
      </c>
    </row>
    <row r="96" spans="1:6" s="28" customFormat="1" ht="127.5" customHeight="1">
      <c r="A96" s="15">
        <v>64</v>
      </c>
      <c r="B96" s="27" t="s">
        <v>192</v>
      </c>
      <c r="C96" s="52" t="s">
        <v>194</v>
      </c>
      <c r="D96" s="26">
        <v>651083.3</v>
      </c>
      <c r="E96" s="26">
        <v>651083.3</v>
      </c>
      <c r="F96" s="26">
        <f>E96/D96*100</f>
        <v>100</v>
      </c>
    </row>
    <row r="97" spans="1:6" s="9" customFormat="1" ht="99" customHeight="1">
      <c r="A97" s="15">
        <v>63</v>
      </c>
      <c r="B97" s="6" t="s">
        <v>122</v>
      </c>
      <c r="C97" s="51" t="s">
        <v>123</v>
      </c>
      <c r="D97" s="17">
        <f>D98</f>
        <v>17578000</v>
      </c>
      <c r="E97" s="17">
        <f>E98</f>
        <v>17429000</v>
      </c>
      <c r="F97" s="17">
        <f t="shared" si="6"/>
        <v>99.15</v>
      </c>
    </row>
    <row r="98" spans="1:6" s="28" customFormat="1" ht="110.25" customHeight="1">
      <c r="A98" s="15">
        <v>64</v>
      </c>
      <c r="B98" s="27" t="s">
        <v>125</v>
      </c>
      <c r="C98" s="52" t="s">
        <v>124</v>
      </c>
      <c r="D98" s="26">
        <v>17578000</v>
      </c>
      <c r="E98" s="26">
        <v>17429000</v>
      </c>
      <c r="F98" s="26">
        <f t="shared" si="6"/>
        <v>99.15</v>
      </c>
    </row>
    <row r="99" spans="1:6" s="9" customFormat="1" ht="33" customHeight="1">
      <c r="A99" s="15">
        <v>65</v>
      </c>
      <c r="B99" s="6" t="s">
        <v>126</v>
      </c>
      <c r="C99" s="51" t="s">
        <v>128</v>
      </c>
      <c r="D99" s="17">
        <f>D101+D100</f>
        <v>219965550</v>
      </c>
      <c r="E99" s="17">
        <f>E101+E100</f>
        <v>219965550</v>
      </c>
      <c r="F99" s="26">
        <f t="shared" si="6"/>
        <v>100</v>
      </c>
    </row>
    <row r="100" spans="1:6" s="28" customFormat="1" ht="45.75" customHeight="1">
      <c r="A100" s="15">
        <v>66</v>
      </c>
      <c r="B100" s="27" t="s">
        <v>149</v>
      </c>
      <c r="C100" s="52" t="s">
        <v>129</v>
      </c>
      <c r="D100" s="26">
        <v>203902800</v>
      </c>
      <c r="E100" s="26">
        <v>203902800</v>
      </c>
      <c r="F100" s="26">
        <f t="shared" si="6"/>
        <v>100</v>
      </c>
    </row>
    <row r="101" spans="1:6" s="28" customFormat="1" ht="50.25" customHeight="1">
      <c r="A101" s="15">
        <v>66</v>
      </c>
      <c r="B101" s="27" t="s">
        <v>127</v>
      </c>
      <c r="C101" s="52" t="s">
        <v>129</v>
      </c>
      <c r="D101" s="26">
        <v>16062750</v>
      </c>
      <c r="E101" s="26">
        <v>16062750</v>
      </c>
      <c r="F101" s="26">
        <f t="shared" si="6"/>
        <v>100</v>
      </c>
    </row>
    <row r="102" spans="1:6" s="9" customFormat="1" ht="18" customHeight="1">
      <c r="A102" s="15">
        <v>65</v>
      </c>
      <c r="B102" s="57" t="s">
        <v>150</v>
      </c>
      <c r="C102" s="58" t="s">
        <v>153</v>
      </c>
      <c r="D102" s="16">
        <f>D103</f>
        <v>120809.11</v>
      </c>
      <c r="E102" s="16">
        <f>E103</f>
        <v>120809.11</v>
      </c>
      <c r="F102" s="59">
        <f aca="true" t="shared" si="7" ref="F102:F110">E102/D102*100</f>
        <v>100</v>
      </c>
    </row>
    <row r="103" spans="1:6" s="28" customFormat="1" ht="30" customHeight="1">
      <c r="A103" s="15">
        <v>66</v>
      </c>
      <c r="B103" s="6" t="s">
        <v>151</v>
      </c>
      <c r="C103" s="51" t="s">
        <v>152</v>
      </c>
      <c r="D103" s="17">
        <v>120809.11</v>
      </c>
      <c r="E103" s="17">
        <v>120809.11</v>
      </c>
      <c r="F103" s="17">
        <f t="shared" si="7"/>
        <v>100</v>
      </c>
    </row>
    <row r="104" spans="1:6" s="9" customFormat="1" ht="81" customHeight="1">
      <c r="A104" s="15">
        <v>65</v>
      </c>
      <c r="B104" s="57" t="s">
        <v>162</v>
      </c>
      <c r="C104" s="58" t="s">
        <v>160</v>
      </c>
      <c r="D104" s="16">
        <f>D105+D106</f>
        <v>1456850.64</v>
      </c>
      <c r="E104" s="16">
        <f>E106+E105</f>
        <v>1456850.64</v>
      </c>
      <c r="F104" s="59">
        <f t="shared" si="7"/>
        <v>100</v>
      </c>
    </row>
    <row r="105" spans="1:6" s="28" customFormat="1" ht="45.75" customHeight="1">
      <c r="A105" s="15">
        <v>66</v>
      </c>
      <c r="B105" s="27" t="s">
        <v>161</v>
      </c>
      <c r="C105" s="52" t="s">
        <v>158</v>
      </c>
      <c r="D105" s="26">
        <v>1262846.97</v>
      </c>
      <c r="E105" s="26">
        <v>1262846.97</v>
      </c>
      <c r="F105" s="26">
        <f t="shared" si="7"/>
        <v>100</v>
      </c>
    </row>
    <row r="106" spans="1:6" s="28" customFormat="1" ht="45.75" customHeight="1">
      <c r="A106" s="15">
        <v>66</v>
      </c>
      <c r="B106" s="27" t="s">
        <v>175</v>
      </c>
      <c r="C106" s="52" t="s">
        <v>176</v>
      </c>
      <c r="D106" s="26">
        <v>194003.67</v>
      </c>
      <c r="E106" s="26">
        <v>194003.67</v>
      </c>
      <c r="F106" s="26">
        <f t="shared" si="7"/>
        <v>100</v>
      </c>
    </row>
    <row r="107" spans="1:6" s="28" customFormat="1" ht="67.5" customHeight="1">
      <c r="A107" s="15">
        <v>66</v>
      </c>
      <c r="B107" s="57" t="s">
        <v>159</v>
      </c>
      <c r="C107" s="58" t="s">
        <v>154</v>
      </c>
      <c r="D107" s="16">
        <f>SUM(D108:D109)</f>
        <v>-6400169.16</v>
      </c>
      <c r="E107" s="16">
        <f>SUM(E108:E109)</f>
        <v>-6400169.16</v>
      </c>
      <c r="F107" s="16">
        <f t="shared" si="7"/>
        <v>100</v>
      </c>
    </row>
    <row r="108" spans="1:6" s="28" customFormat="1" ht="60.75" customHeight="1">
      <c r="A108" s="15">
        <v>66</v>
      </c>
      <c r="B108" s="27" t="s">
        <v>156</v>
      </c>
      <c r="C108" s="52" t="s">
        <v>155</v>
      </c>
      <c r="D108" s="26">
        <v>-1604849.2</v>
      </c>
      <c r="E108" s="26">
        <v>-1604849.2</v>
      </c>
      <c r="F108" s="26">
        <f t="shared" si="7"/>
        <v>100</v>
      </c>
    </row>
    <row r="109" spans="1:6" s="28" customFormat="1" ht="63" customHeight="1">
      <c r="A109" s="15">
        <v>66</v>
      </c>
      <c r="B109" s="27" t="s">
        <v>157</v>
      </c>
      <c r="C109" s="52" t="s">
        <v>155</v>
      </c>
      <c r="D109" s="26">
        <v>-4795319.96</v>
      </c>
      <c r="E109" s="26">
        <v>-4795319.96</v>
      </c>
      <c r="F109" s="26">
        <f t="shared" si="7"/>
        <v>100</v>
      </c>
    </row>
    <row r="110" spans="1:6" s="9" customFormat="1" ht="15">
      <c r="A110" s="25">
        <v>67</v>
      </c>
      <c r="B110" s="29"/>
      <c r="C110" s="54" t="s">
        <v>130</v>
      </c>
      <c r="D110" s="16">
        <f>D17+D66</f>
        <v>1893606261</v>
      </c>
      <c r="E110" s="16">
        <f>E17+E66</f>
        <v>1923198471.42</v>
      </c>
      <c r="F110" s="16">
        <f t="shared" si="7"/>
        <v>101.56</v>
      </c>
    </row>
  </sheetData>
  <sheetProtection/>
  <mergeCells count="11">
    <mergeCell ref="E15:E16"/>
    <mergeCell ref="F15:F16"/>
    <mergeCell ref="B15:B16"/>
    <mergeCell ref="D15:D16"/>
    <mergeCell ref="C1:F1"/>
    <mergeCell ref="C2:F2"/>
    <mergeCell ref="A15:A16"/>
    <mergeCell ref="C15:C16"/>
    <mergeCell ref="A11:F11"/>
    <mergeCell ref="A12:F12"/>
    <mergeCell ref="A13:F13"/>
  </mergeCells>
  <printOptions/>
  <pageMargins left="0.7874015748031497" right="0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2023-04-27T09:04:23Z</cp:lastPrinted>
  <dcterms:created xsi:type="dcterms:W3CDTF">1999-08-31T09:18:08Z</dcterms:created>
  <dcterms:modified xsi:type="dcterms:W3CDTF">2023-04-27T09:04:25Z</dcterms:modified>
  <cp:category/>
  <cp:version/>
  <cp:contentType/>
  <cp:contentStatus/>
</cp:coreProperties>
</file>