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9312" windowHeight="4692" tabRatio="601" activeTab="0"/>
  </bookViews>
  <sheets>
    <sheet name="Проект 2021 года" sheetId="1" r:id="rId1"/>
  </sheets>
  <definedNames>
    <definedName name="_xlnm.Print_Titles" localSheetId="0">'Проект 2021 года'!$13:$14</definedName>
  </definedNames>
  <calcPr fullCalcOnLoad="1" fullPrecision="0"/>
</workbook>
</file>

<file path=xl/sharedStrings.xml><?xml version="1.0" encoding="utf-8"?>
<sst xmlns="http://schemas.openxmlformats.org/spreadsheetml/2006/main" count="202" uniqueCount="181">
  <si>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</si>
  <si>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</si>
  <si>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</si>
  <si>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</si>
  <si>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</si>
  <si>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</si>
  <si>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</si>
  <si>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</si>
  <si>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</si>
  <si>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</si>
  <si>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</si>
  <si>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</si>
  <si>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</si>
  <si>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</si>
  <si>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</si>
  <si>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</si>
  <si>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</si>
  <si>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</si>
  <si>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</si>
  <si>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</si>
  <si>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</si>
  <si>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</si>
  <si>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</si>
  <si>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</si>
  <si>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</si>
  <si>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</si>
  <si>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</si>
  <si>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</si>
  <si>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</si>
  <si>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</si>
  <si>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</si>
  <si>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</si>
  <si>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</si>
  <si>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</si>
  <si>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</si>
  <si>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</si>
  <si>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</si>
  <si>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</si>
  <si>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</si>
  <si>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</si>
  <si>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</si>
  <si>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</si>
  <si>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</si>
  <si>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</si>
  <si>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</si>
  <si>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</si>
  <si>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</si>
  <si>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</si>
  <si>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</si>
  <si>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</si>
  <si>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</si>
  <si>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</si>
  <si>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</si>
  <si>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</si>
  <si>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</si>
  <si>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</si>
  <si>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</si>
  <si>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</si>
  <si>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</si>
  <si>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</si>
  <si>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</si>
  <si>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</si>
  <si>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</si>
  <si>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</si>
  <si>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</si>
  <si>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</si>
  <si>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</si>
  <si>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</si>
  <si>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</si>
  <si>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</si>
  <si>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</si>
  <si>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</si>
  <si>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</si>
  <si>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</si>
  <si>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</si>
  <si>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</si>
  <si>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</si>
  <si>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</si>
  <si>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</si>
  <si>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</si>
  <si>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</si>
  <si>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</si>
  <si>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</si>
  <si>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</si>
  <si>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</si>
  <si>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</si>
  <si>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</si>
  <si>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</si>
  <si>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</si>
  <si>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</si>
  <si>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</si>
  <si>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</si>
  <si>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</si>
  <si>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</si>
  <si>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</si>
  <si>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</si>
  <si>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</si>
  <si>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</si>
  <si>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</si>
  <si>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</si>
  <si>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</si>
  <si>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</si>
  <si>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</si>
  <si>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</si>
  <si>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919 2 02 15002 04 0000 150</t>
  </si>
  <si>
    <t>ДОХОДЫ ОТ ОКАЗАНИЯ ПЛАТНЫХ УСЛУГ И КОМПЕНСАЦИИ ЗАТРАТ ГОСУДАРСТВА</t>
  </si>
  <si>
    <t>901 2 02 25555 04 0000 150</t>
  </si>
  <si>
    <t>Субсидии бюджетам городских округов на реализацию программ формирования современной городской среды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</si>
  <si>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</si>
  <si>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901 2 02 35469 04 0000 150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</si>
  <si>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</si>
  <si>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</si>
  <si>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</si>
  <si>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906 1 13 01994 04 0000 130</t>
  </si>
  <si>
    <t>908 1 13 01994 04 0000 130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</si>
  <si>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</si>
  <si>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</si>
  <si>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</si>
  <si>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</si>
  <si>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добавили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</si>
  <si>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</si>
  <si>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906 2 02 29999 04 0000 150</t>
  </si>
  <si>
    <t>доб</t>
  </si>
  <si>
    <t>906 2 02 45303 04 0000150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</si>
  <si>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</si>
  <si>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Субвенции бюджетам городских округов на проведение Всероссийской переписи населения 2020 года
</t>
  </si>
  <si>
    <t>901 2 02 35250 04 0000 150</t>
  </si>
  <si>
    <t>Субвенции бюджетам городских округов на оплату жилищно- коммунальных услуг отдельным категориям граждан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</si>
  <si>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</si>
  <si>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906 2 02 49999 04 0000150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</si>
  <si>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</si>
  <si>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Межбюджетные трансферты из областного бюджета бюджетам муниципальных образований, расположенных на территории Свердловской области,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</si>
  <si>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(рублей)</t>
  </si>
  <si>
    <t>Исполнение за 2020 год</t>
  </si>
  <si>
    <t>% исполнения к годовым назначе ниям</t>
  </si>
  <si>
    <t>901 1 13 02994 04 0000 130</t>
  </si>
  <si>
    <t>906 1 13 02994 04 0000 130</t>
  </si>
  <si>
    <t>901 1 14 02042 04 0000 410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</si>
  <si>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</si>
  <si>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000 1 17 00000 00 0000 180</t>
  </si>
  <si>
    <t>ПРОЧИЕ НЕНАЛОГОВЫЕ ДОХОДЫ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</si>
  <si>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</si>
  <si>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</si>
  <si>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</si>
  <si>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</si>
  <si>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000 2 18 04 010 04 0000 150</t>
  </si>
  <si>
    <t>Доходы бюджетов городских округов от возврата бюджетными учреждениями остатков субсидий прошлых лет</t>
  </si>
  <si>
    <t>000 2 19 60010 04 0000 150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</si>
  <si>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</si>
  <si>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>Субсидии бюджетам городских округов на реализацию мероприятий по обеспечению жильем молодых семей</t>
  </si>
  <si>
    <t>901 2 02 25497 04 0000 150</t>
  </si>
  <si>
    <t>908 2 02 29999 04 0000 150</t>
  </si>
  <si>
    <t>Субсидии  на реализацию мероприятий по поэтапному внедрению Всероссийского физкультурно-спортивного комплекса "Готов к труду и обороне" (ГТО)</t>
  </si>
  <si>
    <t>Заречный за 2021 год"</t>
  </si>
  <si>
    <t>за 2021 год</t>
  </si>
  <si>
    <t>000 1 09 00000 00 0000 000</t>
  </si>
  <si>
    <t>ЗАДОЛЖЕННОСТЬ И ПЕРЕРАСЧЕТЫ ПО ОТМЕНЕННЫМ НАЛОГАМ, СБОРАМ И ИНЫМ ОБЯЗАТЕЛЬНЫМ ПЛАТЕЖАМ</t>
  </si>
  <si>
    <t>182 1 09 04052 04 0000 110</t>
  </si>
  <si>
    <t>Земельный налог (по обязательствам, возникшим до 1 января 2006года), мобилизуемый на территориях городских округов</t>
  </si>
  <si>
    <t>901 2 02 16549 04 0000 150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</si>
  <si>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</si>
  <si>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901 2 07 04000 04 0000 150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</si>
  <si>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</si>
  <si>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</si>
  <si>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906 2 19 60010 04 0000 150</t>
  </si>
  <si>
    <t>919 2 18 04010 04 0000 150</t>
  </si>
  <si>
    <t>901 2 18 04030 04 0000 150</t>
  </si>
  <si>
    <t>Доходы бюджетов городских округов от возврата иными организациями остатков субсидий прошлых лет</t>
  </si>
  <si>
    <t>901 2 02 49999 04 0000150</t>
  </si>
  <si>
    <t>Иные межбюджетные трансферты на организацию электро-, тепло-, газо- и водоснабжения, водоотведения, снабжения населения топливом</t>
  </si>
  <si>
    <t>Прочие межбюджетные трансферты, передаваемые бюджетам городских округов</t>
  </si>
  <si>
    <t>906 2 02 49999 04 0000 150</t>
  </si>
  <si>
    <t>Исполнение бюджета городского округа Заречный по доходам</t>
  </si>
  <si>
    <t>к решению Думы городского</t>
  </si>
  <si>
    <t>округа Заречный "Об утверждении</t>
  </si>
  <si>
    <t>бюджета городского округа</t>
  </si>
  <si>
    <t>от №</t>
  </si>
  <si>
    <t>годового отчета об исполнении</t>
  </si>
  <si>
    <t xml:space="preserve">% исполнения </t>
  </si>
  <si>
    <t xml:space="preserve">Годовые назначения </t>
  </si>
  <si>
    <t>Исполнено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</si>
</sst>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3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36" fillId="0" borderId="1">
      <alignment horizontal="right"/>
      <protection/>
    </xf>
    <xf numFmtId="10" fontId="37" fillId="20" borderId="1">
      <alignment horizontal="center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92">
    <xf numFmtId="0" fontId="0" fillId="0" borderId="0" xfId="0" applyAlignment="1">
      <alignment/>
    </xf>
    <xf numFmtId="187" fontId="9" fillId="0" borderId="11" xfId="62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13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 wrapText="1"/>
    </xf>
    <xf numFmtId="4" fontId="8" fillId="0" borderId="0" xfId="0" applyNumberFormat="1" applyFont="1" applyFill="1" applyAlignment="1">
      <alignment/>
    </xf>
    <xf numFmtId="4" fontId="8" fillId="0" borderId="11" xfId="62" applyNumberFormat="1" applyFont="1" applyFill="1" applyBorder="1" applyAlignment="1">
      <alignment horizontal="center" vertical="top"/>
    </xf>
    <xf numFmtId="4" fontId="8" fillId="0" borderId="11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9" fillId="0" borderId="13" xfId="62" applyNumberFormat="1" applyFont="1" applyFill="1" applyBorder="1" applyAlignment="1">
      <alignment horizontal="center"/>
    </xf>
    <xf numFmtId="4" fontId="9" fillId="0" borderId="11" xfId="62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3" xfId="62" applyNumberFormat="1" applyFont="1" applyFill="1" applyBorder="1" applyAlignment="1">
      <alignment horizontal="center"/>
    </xf>
    <xf numFmtId="4" fontId="9" fillId="0" borderId="14" xfId="62" applyNumberFormat="1" applyFont="1" applyFill="1" applyBorder="1" applyAlignment="1">
      <alignment horizontal="center"/>
    </xf>
    <xf numFmtId="4" fontId="8" fillId="0" borderId="14" xfId="62" applyNumberFormat="1" applyFont="1" applyFill="1" applyBorder="1" applyAlignment="1">
      <alignment horizontal="center"/>
    </xf>
    <xf numFmtId="4" fontId="8" fillId="0" borderId="11" xfId="62" applyNumberFormat="1" applyFont="1" applyFill="1" applyBorder="1" applyAlignment="1">
      <alignment horizontal="center"/>
    </xf>
    <xf numFmtId="4" fontId="8" fillId="0" borderId="11" xfId="62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2" fontId="9" fillId="0" borderId="1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wrapText="1"/>
    </xf>
    <xf numFmtId="4" fontId="9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vertical="top"/>
    </xf>
    <xf numFmtId="2" fontId="8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 horizontal="center"/>
    </xf>
    <xf numFmtId="4" fontId="36" fillId="0" borderId="1" xfId="33" applyNumberFormat="1" applyProtection="1">
      <alignment horizontal="right"/>
      <protection/>
    </xf>
    <xf numFmtId="0" fontId="10" fillId="0" borderId="11" xfId="0" applyNumberFormat="1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54" fillId="0" borderId="1" xfId="33" applyNumberFormat="1" applyFont="1" applyFill="1" applyAlignment="1" applyProtection="1">
      <alignment horizontal="right" vertical="top" shrinkToFit="1"/>
      <protection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2" fontId="9" fillId="0" borderId="14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80" fontId="8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xl4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="110" zoomScaleNormal="110" workbookViewId="0" topLeftCell="A100">
      <selection activeCell="N64" sqref="N64"/>
    </sheetView>
  </sheetViews>
  <sheetFormatPr defaultColWidth="9.00390625" defaultRowHeight="12.75"/>
  <cols>
    <col min="1" max="1" width="22.50390625" style="38" customWidth="1"/>
    <col min="2" max="2" width="45.875" style="20" customWidth="1"/>
    <col min="3" max="3" width="13.75390625" style="17" customWidth="1"/>
    <col min="4" max="4" width="10.75390625" style="20" hidden="1" customWidth="1"/>
    <col min="5" max="5" width="18.00390625" style="20" hidden="1" customWidth="1"/>
    <col min="6" max="6" width="0.12890625" style="20" hidden="1" customWidth="1"/>
    <col min="7" max="7" width="8.875" style="20" hidden="1" customWidth="1"/>
    <col min="8" max="8" width="6.50390625" style="20" hidden="1" customWidth="1"/>
    <col min="9" max="9" width="13.875" style="27" customWidth="1"/>
    <col min="10" max="10" width="10.875" style="23" customWidth="1"/>
    <col min="11" max="11" width="10.875" style="20" hidden="1" customWidth="1"/>
    <col min="12" max="16384" width="8.875" style="20" customWidth="1"/>
  </cols>
  <sheetData>
    <row r="1" spans="1:10" ht="15">
      <c r="A1" s="20"/>
      <c r="B1" s="24"/>
      <c r="C1" s="80" t="s">
        <v>67</v>
      </c>
      <c r="D1" s="81"/>
      <c r="E1" s="81"/>
      <c r="F1" s="81"/>
      <c r="G1" s="81"/>
      <c r="H1" s="81"/>
      <c r="I1" s="81"/>
      <c r="J1" s="81"/>
    </row>
    <row r="2" spans="1:10" ht="15">
      <c r="A2" s="20"/>
      <c r="B2" s="24"/>
      <c r="C2" s="80" t="s">
        <v>173</v>
      </c>
      <c r="D2" s="81"/>
      <c r="E2" s="81"/>
      <c r="F2" s="81"/>
      <c r="G2" s="81"/>
      <c r="H2" s="81"/>
      <c r="I2" s="81"/>
      <c r="J2" s="81"/>
    </row>
    <row r="3" spans="1:10" ht="15">
      <c r="A3" s="20"/>
      <c r="B3" s="24"/>
      <c r="C3" s="80" t="s">
        <v>174</v>
      </c>
      <c r="D3" s="81"/>
      <c r="E3" s="81"/>
      <c r="F3" s="81"/>
      <c r="G3" s="81"/>
      <c r="H3" s="81"/>
      <c r="I3" s="81"/>
      <c r="J3" s="81"/>
    </row>
    <row r="4" spans="1:10" ht="15">
      <c r="A4" s="20"/>
      <c r="B4" s="24"/>
      <c r="C4" s="80" t="s">
        <v>177</v>
      </c>
      <c r="D4" s="81"/>
      <c r="E4" s="81"/>
      <c r="F4" s="81"/>
      <c r="G4" s="81"/>
      <c r="H4" s="81"/>
      <c r="I4" s="81"/>
      <c r="J4" s="81"/>
    </row>
    <row r="5" spans="1:10" ht="15">
      <c r="A5" s="20"/>
      <c r="B5" s="24"/>
      <c r="C5" s="80" t="s">
        <v>175</v>
      </c>
      <c r="D5" s="81"/>
      <c r="E5" s="81"/>
      <c r="F5" s="81"/>
      <c r="G5" s="81"/>
      <c r="H5" s="81"/>
      <c r="I5" s="81"/>
      <c r="J5" s="81"/>
    </row>
    <row r="6" spans="1:10" ht="15">
      <c r="A6" s="20"/>
      <c r="B6" s="24"/>
      <c r="C6" s="80" t="s">
        <v>153</v>
      </c>
      <c r="D6" s="81"/>
      <c r="E6" s="81"/>
      <c r="F6" s="81"/>
      <c r="G6" s="81"/>
      <c r="H6" s="81"/>
      <c r="I6" s="81"/>
      <c r="J6" s="81"/>
    </row>
    <row r="7" spans="1:10" ht="15">
      <c r="A7" s="20"/>
      <c r="B7" s="24"/>
      <c r="C7" s="20"/>
      <c r="D7" s="77"/>
      <c r="E7" s="77"/>
      <c r="F7" s="77"/>
      <c r="G7" s="78"/>
      <c r="H7" s="78"/>
      <c r="I7" s="79"/>
      <c r="J7" s="76" t="s">
        <v>176</v>
      </c>
    </row>
    <row r="8" spans="1:10" ht="15">
      <c r="A8" s="20"/>
      <c r="B8" s="24"/>
      <c r="C8" s="20"/>
      <c r="D8" s="77"/>
      <c r="E8" s="77"/>
      <c r="F8" s="77"/>
      <c r="G8" s="78"/>
      <c r="H8" s="78"/>
      <c r="I8" s="79"/>
      <c r="J8" s="76"/>
    </row>
    <row r="9" spans="1:10" ht="16.5" customHeight="1">
      <c r="A9" s="82" t="s">
        <v>172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6.5" customHeight="1">
      <c r="A10" s="82" t="s">
        <v>154</v>
      </c>
      <c r="B10" s="82"/>
      <c r="C10" s="82"/>
      <c r="D10" s="82"/>
      <c r="E10" s="82"/>
      <c r="F10" s="82"/>
      <c r="G10" s="82"/>
      <c r="H10" s="82"/>
      <c r="I10" s="82"/>
      <c r="J10" s="82"/>
    </row>
    <row r="12" spans="1:10" ht="12.75">
      <c r="A12" s="33"/>
      <c r="B12" s="33"/>
      <c r="C12" s="27"/>
      <c r="E12" s="21" t="s">
        <v>132</v>
      </c>
      <c r="J12" s="21" t="s">
        <v>132</v>
      </c>
    </row>
    <row r="13" spans="1:10" s="34" customFormat="1" ht="16.5" customHeight="1">
      <c r="A13" s="87" t="s">
        <v>50</v>
      </c>
      <c r="B13" s="87" t="s">
        <v>49</v>
      </c>
      <c r="C13" s="85" t="s">
        <v>179</v>
      </c>
      <c r="D13" s="89" t="s">
        <v>133</v>
      </c>
      <c r="E13" s="83" t="s">
        <v>134</v>
      </c>
      <c r="F13" s="62"/>
      <c r="G13" s="62"/>
      <c r="H13" s="62"/>
      <c r="I13" s="85" t="s">
        <v>180</v>
      </c>
      <c r="J13" s="83" t="s">
        <v>178</v>
      </c>
    </row>
    <row r="14" spans="1:10" s="34" customFormat="1" ht="14.25" customHeight="1">
      <c r="A14" s="88"/>
      <c r="B14" s="88"/>
      <c r="C14" s="86"/>
      <c r="D14" s="90"/>
      <c r="E14" s="84"/>
      <c r="F14" s="62"/>
      <c r="G14" s="62"/>
      <c r="H14" s="62"/>
      <c r="I14" s="86"/>
      <c r="J14" s="84"/>
    </row>
    <row r="15" spans="1:10" s="13" customFormat="1" ht="30">
      <c r="A15" s="43" t="s">
        <v>14</v>
      </c>
      <c r="B15" s="68" t="s">
        <v>56</v>
      </c>
      <c r="C15" s="25">
        <f>SUM(C16+C18+C20+C24+C27+C31+C40+C42+C49+C57+C58+C29)</f>
        <v>500420598.56</v>
      </c>
      <c r="D15" s="25">
        <f aca="true" t="shared" si="0" ref="D15:I15">SUM(D16+D18+D20+D24+D27+D31+D40+D42+D49+D57+D58+D29)</f>
        <v>24103.56</v>
      </c>
      <c r="E15" s="25">
        <f t="shared" si="0"/>
        <v>1046983.1</v>
      </c>
      <c r="F15" s="25">
        <f t="shared" si="0"/>
        <v>247.06</v>
      </c>
      <c r="G15" s="25">
        <f t="shared" si="0"/>
        <v>0</v>
      </c>
      <c r="H15" s="25">
        <f t="shared" si="0"/>
        <v>0</v>
      </c>
      <c r="I15" s="25">
        <f t="shared" si="0"/>
        <v>511773493.21</v>
      </c>
      <c r="J15" s="35">
        <f>I15/C15*100</f>
        <v>102.27</v>
      </c>
    </row>
    <row r="16" spans="1:11" s="13" customFormat="1" ht="15">
      <c r="A16" s="43" t="s">
        <v>84</v>
      </c>
      <c r="B16" s="68" t="s">
        <v>57</v>
      </c>
      <c r="C16" s="26">
        <f>SUM(C17:C17)</f>
        <v>310193360</v>
      </c>
      <c r="D16" s="1">
        <f aca="true" t="shared" si="1" ref="D16:I16">SUM(D17:D17)</f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26">
        <f t="shared" si="1"/>
        <v>323535756.04</v>
      </c>
      <c r="J16" s="35">
        <f>I16/C16*100</f>
        <v>104.3</v>
      </c>
      <c r="K16" s="67"/>
    </row>
    <row r="17" spans="1:10" s="13" customFormat="1" ht="15">
      <c r="A17" s="44" t="s">
        <v>83</v>
      </c>
      <c r="B17" s="2" t="s">
        <v>102</v>
      </c>
      <c r="C17" s="28">
        <v>310193360</v>
      </c>
      <c r="D17" s="36"/>
      <c r="I17" s="41">
        <v>323535756.04</v>
      </c>
      <c r="J17" s="37">
        <f>I17/C17*100</f>
        <v>104.3</v>
      </c>
    </row>
    <row r="18" spans="1:10" s="13" customFormat="1" ht="46.5" customHeight="1">
      <c r="A18" s="45" t="s">
        <v>42</v>
      </c>
      <c r="B18" s="68" t="s">
        <v>58</v>
      </c>
      <c r="C18" s="29">
        <f>SUM(C19)</f>
        <v>17473300</v>
      </c>
      <c r="D18" s="29">
        <f aca="true" t="shared" si="2" ref="D18:I18">SUM(D19)</f>
        <v>0</v>
      </c>
      <c r="E18" s="29">
        <f t="shared" si="2"/>
        <v>0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I18" s="29">
        <f t="shared" si="2"/>
        <v>18734260.14</v>
      </c>
      <c r="J18" s="35">
        <f aca="true" t="shared" si="3" ref="J18:J86">I18/C18*100</f>
        <v>107.22</v>
      </c>
    </row>
    <row r="19" spans="1:10" s="13" customFormat="1" ht="47.25" customHeight="1">
      <c r="A19" s="46" t="s">
        <v>52</v>
      </c>
      <c r="B19" s="3" t="s">
        <v>86</v>
      </c>
      <c r="C19" s="30">
        <v>17473300</v>
      </c>
      <c r="I19" s="41">
        <v>18734260.14</v>
      </c>
      <c r="J19" s="37">
        <f t="shared" si="3"/>
        <v>107.22</v>
      </c>
    </row>
    <row r="20" spans="1:10" s="13" customFormat="1" ht="15">
      <c r="A20" s="45" t="s">
        <v>43</v>
      </c>
      <c r="B20" s="68" t="s">
        <v>55</v>
      </c>
      <c r="C20" s="29">
        <f>SUM(C21:C23)</f>
        <v>58366000</v>
      </c>
      <c r="D20" s="29">
        <f aca="true" t="shared" si="4" ref="D20:I20">SUM(D21:D23)</f>
        <v>0</v>
      </c>
      <c r="E20" s="29">
        <f t="shared" si="4"/>
        <v>0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55768536.54</v>
      </c>
      <c r="J20" s="35">
        <f t="shared" si="3"/>
        <v>95.55</v>
      </c>
    </row>
    <row r="21" spans="1:10" s="13" customFormat="1" ht="30">
      <c r="A21" s="47" t="s">
        <v>85</v>
      </c>
      <c r="B21" s="3" t="s">
        <v>103</v>
      </c>
      <c r="C21" s="30">
        <v>46645000</v>
      </c>
      <c r="I21" s="41">
        <v>43690550.02</v>
      </c>
      <c r="J21" s="37">
        <f t="shared" si="3"/>
        <v>93.67</v>
      </c>
    </row>
    <row r="22" spans="1:10" s="13" customFormat="1" ht="30">
      <c r="A22" s="47" t="s">
        <v>15</v>
      </c>
      <c r="B22" s="4" t="s">
        <v>32</v>
      </c>
      <c r="C22" s="31">
        <v>3480000</v>
      </c>
      <c r="I22" s="41">
        <v>3523340.92</v>
      </c>
      <c r="J22" s="37">
        <f t="shared" si="3"/>
        <v>101.25</v>
      </c>
    </row>
    <row r="23" spans="1:10" s="13" customFormat="1" ht="30">
      <c r="A23" s="48" t="s">
        <v>34</v>
      </c>
      <c r="B23" s="5" t="s">
        <v>31</v>
      </c>
      <c r="C23" s="28">
        <v>8241000</v>
      </c>
      <c r="I23" s="41">
        <v>8554645.6</v>
      </c>
      <c r="J23" s="37">
        <f t="shared" si="3"/>
        <v>103.81</v>
      </c>
    </row>
    <row r="24" spans="1:10" s="13" customFormat="1" ht="15">
      <c r="A24" s="43" t="s">
        <v>44</v>
      </c>
      <c r="B24" s="68" t="s">
        <v>54</v>
      </c>
      <c r="C24" s="25">
        <f>SUM(C25+C26)</f>
        <v>29490000</v>
      </c>
      <c r="D24" s="25">
        <f aca="true" t="shared" si="5" ref="D24:I24">SUM(D25+D26)</f>
        <v>0</v>
      </c>
      <c r="E24" s="25">
        <f t="shared" si="5"/>
        <v>0</v>
      </c>
      <c r="F24" s="25">
        <f t="shared" si="5"/>
        <v>0</v>
      </c>
      <c r="G24" s="25">
        <f t="shared" si="5"/>
        <v>0</v>
      </c>
      <c r="H24" s="25">
        <f t="shared" si="5"/>
        <v>0</v>
      </c>
      <c r="I24" s="25">
        <f t="shared" si="5"/>
        <v>28850330.57</v>
      </c>
      <c r="J24" s="35">
        <f t="shared" si="3"/>
        <v>97.83</v>
      </c>
    </row>
    <row r="25" spans="1:10" s="13" customFormat="1" ht="15">
      <c r="A25" s="49" t="s">
        <v>16</v>
      </c>
      <c r="B25" s="6" t="s">
        <v>1</v>
      </c>
      <c r="C25" s="28">
        <v>7790000</v>
      </c>
      <c r="I25" s="41">
        <v>7573231.36</v>
      </c>
      <c r="J25" s="37">
        <f>I25/C25*100</f>
        <v>97.22</v>
      </c>
    </row>
    <row r="26" spans="1:10" s="13" customFormat="1" ht="15">
      <c r="A26" s="49" t="s">
        <v>17</v>
      </c>
      <c r="B26" s="7" t="s">
        <v>0</v>
      </c>
      <c r="C26" s="28">
        <v>21700000</v>
      </c>
      <c r="I26" s="41">
        <v>21277099.21</v>
      </c>
      <c r="J26" s="37">
        <f>I26/C26*100</f>
        <v>98.05</v>
      </c>
    </row>
    <row r="27" spans="1:10" s="13" customFormat="1" ht="15">
      <c r="A27" s="50" t="s">
        <v>5</v>
      </c>
      <c r="B27" s="68" t="s">
        <v>53</v>
      </c>
      <c r="C27" s="26">
        <f>SUM(C28:C28)</f>
        <v>2125000</v>
      </c>
      <c r="D27" s="26">
        <f aca="true" t="shared" si="6" ref="D27:I27">SUM(D28:D28)</f>
        <v>0</v>
      </c>
      <c r="E27" s="26">
        <f t="shared" si="6"/>
        <v>0</v>
      </c>
      <c r="F27" s="26">
        <f t="shared" si="6"/>
        <v>0</v>
      </c>
      <c r="G27" s="26">
        <f t="shared" si="6"/>
        <v>0</v>
      </c>
      <c r="H27" s="26">
        <f t="shared" si="6"/>
        <v>0</v>
      </c>
      <c r="I27" s="26">
        <f t="shared" si="6"/>
        <v>2032127.33</v>
      </c>
      <c r="J27" s="35">
        <f t="shared" si="3"/>
        <v>95.63</v>
      </c>
    </row>
    <row r="28" spans="1:10" s="13" customFormat="1" ht="63" customHeight="1">
      <c r="A28" s="48" t="s">
        <v>19</v>
      </c>
      <c r="B28" s="4" t="s">
        <v>45</v>
      </c>
      <c r="C28" s="30">
        <v>2125000</v>
      </c>
      <c r="I28" s="66">
        <v>2032127.33</v>
      </c>
      <c r="J28" s="63">
        <f t="shared" si="3"/>
        <v>95.63</v>
      </c>
    </row>
    <row r="29" spans="1:10" s="13" customFormat="1" ht="46.5" customHeight="1">
      <c r="A29" s="56" t="s">
        <v>155</v>
      </c>
      <c r="B29" s="68" t="s">
        <v>156</v>
      </c>
      <c r="C29" s="26">
        <f>SUM(C30)</f>
        <v>-48.44</v>
      </c>
      <c r="D29" s="26">
        <f aca="true" t="shared" si="7" ref="D29:I29">SUM(D30)</f>
        <v>-48.44</v>
      </c>
      <c r="E29" s="26">
        <f t="shared" si="7"/>
        <v>0</v>
      </c>
      <c r="F29" s="26">
        <f t="shared" si="7"/>
        <v>0</v>
      </c>
      <c r="G29" s="26">
        <f t="shared" si="7"/>
        <v>0</v>
      </c>
      <c r="H29" s="26">
        <f t="shared" si="7"/>
        <v>0</v>
      </c>
      <c r="I29" s="26">
        <f t="shared" si="7"/>
        <v>-48.44</v>
      </c>
      <c r="J29" s="26">
        <f>I29/C29*100</f>
        <v>100</v>
      </c>
    </row>
    <row r="30" spans="1:10" s="13" customFormat="1" ht="61.5" customHeight="1">
      <c r="A30" s="48" t="s">
        <v>157</v>
      </c>
      <c r="B30" s="3" t="s">
        <v>158</v>
      </c>
      <c r="C30" s="31">
        <v>-48.44</v>
      </c>
      <c r="D30" s="31">
        <v>-48.44</v>
      </c>
      <c r="E30" s="31"/>
      <c r="F30" s="31"/>
      <c r="G30" s="31"/>
      <c r="H30" s="31"/>
      <c r="I30" s="31">
        <v>-48.44</v>
      </c>
      <c r="J30" s="37">
        <f>I30/C30*100</f>
        <v>100</v>
      </c>
    </row>
    <row r="31" spans="1:10" s="13" customFormat="1" ht="66.75" customHeight="1">
      <c r="A31" s="75" t="s">
        <v>6</v>
      </c>
      <c r="B31" s="69" t="s">
        <v>59</v>
      </c>
      <c r="C31" s="26">
        <f>SUM(C32+C37)</f>
        <v>52326051.62</v>
      </c>
      <c r="D31" s="26">
        <f aca="true" t="shared" si="8" ref="D31:I31">SUM(D32+D37)</f>
        <v>0</v>
      </c>
      <c r="E31" s="26">
        <f t="shared" si="8"/>
        <v>0</v>
      </c>
      <c r="F31" s="26">
        <f t="shared" si="8"/>
        <v>0</v>
      </c>
      <c r="G31" s="26">
        <f t="shared" si="8"/>
        <v>0</v>
      </c>
      <c r="H31" s="26">
        <f t="shared" si="8"/>
        <v>0</v>
      </c>
      <c r="I31" s="26">
        <f t="shared" si="8"/>
        <v>51689166.01</v>
      </c>
      <c r="J31" s="35">
        <f t="shared" si="3"/>
        <v>98.78</v>
      </c>
    </row>
    <row r="32" spans="1:10" s="13" customFormat="1" ht="126" customHeight="1">
      <c r="A32" s="48" t="s">
        <v>9</v>
      </c>
      <c r="B32" s="3" t="s">
        <v>92</v>
      </c>
      <c r="C32" s="31">
        <f aca="true" t="shared" si="9" ref="C32:I32">SUM(C33:C36)</f>
        <v>47043168.9</v>
      </c>
      <c r="D32" s="31">
        <f t="shared" si="9"/>
        <v>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46501506.98</v>
      </c>
      <c r="J32" s="37">
        <f>I32/C32*100</f>
        <v>98.85</v>
      </c>
    </row>
    <row r="33" spans="1:10" s="13" customFormat="1" ht="107.25" customHeight="1">
      <c r="A33" s="51" t="s">
        <v>33</v>
      </c>
      <c r="B33" s="64" t="s">
        <v>10</v>
      </c>
      <c r="C33" s="31">
        <v>21000000</v>
      </c>
      <c r="I33" s="41">
        <v>21221502.62</v>
      </c>
      <c r="J33" s="37">
        <f>I33/C33*100</f>
        <v>101.05</v>
      </c>
    </row>
    <row r="34" spans="1:10" s="13" customFormat="1" ht="105" customHeight="1">
      <c r="A34" s="52" t="s">
        <v>20</v>
      </c>
      <c r="B34" s="4" t="s">
        <v>35</v>
      </c>
      <c r="C34" s="31">
        <v>1300000</v>
      </c>
      <c r="I34" s="41">
        <v>1135100.16</v>
      </c>
      <c r="J34" s="37">
        <f t="shared" si="3"/>
        <v>87.32</v>
      </c>
    </row>
    <row r="35" spans="1:10" s="13" customFormat="1" ht="91.5" customHeight="1">
      <c r="A35" s="52" t="s">
        <v>28</v>
      </c>
      <c r="B35" s="8" t="s">
        <v>93</v>
      </c>
      <c r="C35" s="31">
        <v>16255</v>
      </c>
      <c r="I35" s="41">
        <v>18391.96</v>
      </c>
      <c r="J35" s="37">
        <f t="shared" si="3"/>
        <v>113.15</v>
      </c>
    </row>
    <row r="36" spans="1:10" s="13" customFormat="1" ht="45">
      <c r="A36" s="52" t="s">
        <v>36</v>
      </c>
      <c r="B36" s="3" t="s">
        <v>37</v>
      </c>
      <c r="C36" s="31">
        <v>24726913.9</v>
      </c>
      <c r="I36" s="41">
        <v>24126512.24</v>
      </c>
      <c r="J36" s="37">
        <f t="shared" si="3"/>
        <v>97.57</v>
      </c>
    </row>
    <row r="37" spans="1:10" s="13" customFormat="1" ht="108" customHeight="1">
      <c r="A37" s="53" t="s">
        <v>11</v>
      </c>
      <c r="B37" s="3" t="s">
        <v>46</v>
      </c>
      <c r="C37" s="28">
        <f>SUM(C38:C39)</f>
        <v>5282882.72</v>
      </c>
      <c r="D37" s="28">
        <f aca="true" t="shared" si="10" ref="D37:I37">SUM(D38:D39)</f>
        <v>0</v>
      </c>
      <c r="E37" s="28">
        <f t="shared" si="10"/>
        <v>0</v>
      </c>
      <c r="F37" s="28">
        <f t="shared" si="10"/>
        <v>0</v>
      </c>
      <c r="G37" s="28">
        <f t="shared" si="10"/>
        <v>0</v>
      </c>
      <c r="H37" s="28">
        <f t="shared" si="10"/>
        <v>0</v>
      </c>
      <c r="I37" s="28">
        <f t="shared" si="10"/>
        <v>5187659.03</v>
      </c>
      <c r="J37" s="37">
        <f t="shared" si="3"/>
        <v>98.2</v>
      </c>
    </row>
    <row r="38" spans="1:10" s="13" customFormat="1" ht="105.75" customHeight="1">
      <c r="A38" s="54" t="s">
        <v>22</v>
      </c>
      <c r="B38" s="8" t="s">
        <v>38</v>
      </c>
      <c r="C38" s="28">
        <v>2380392.72</v>
      </c>
      <c r="I38" s="41">
        <v>2282059.01</v>
      </c>
      <c r="J38" s="37">
        <f>I38/C38*100</f>
        <v>95.87</v>
      </c>
    </row>
    <row r="39" spans="1:10" s="13" customFormat="1" ht="137.25" customHeight="1">
      <c r="A39" s="54" t="s">
        <v>110</v>
      </c>
      <c r="B39" s="3" t="s">
        <v>111</v>
      </c>
      <c r="C39" s="31">
        <v>2902490</v>
      </c>
      <c r="I39" s="41">
        <v>2905600.02</v>
      </c>
      <c r="J39" s="37">
        <f t="shared" si="3"/>
        <v>100.11</v>
      </c>
    </row>
    <row r="40" spans="1:10" s="13" customFormat="1" ht="30.75" customHeight="1">
      <c r="A40" s="43" t="s">
        <v>7</v>
      </c>
      <c r="B40" s="68" t="s">
        <v>60</v>
      </c>
      <c r="C40" s="25">
        <f>+C41</f>
        <v>2782000</v>
      </c>
      <c r="D40" s="25">
        <f aca="true" t="shared" si="11" ref="D40:I40">+D41</f>
        <v>0</v>
      </c>
      <c r="E40" s="25">
        <f t="shared" si="11"/>
        <v>0</v>
      </c>
      <c r="F40" s="25">
        <f t="shared" si="11"/>
        <v>0</v>
      </c>
      <c r="G40" s="25">
        <f t="shared" si="11"/>
        <v>0</v>
      </c>
      <c r="H40" s="25">
        <f t="shared" si="11"/>
        <v>0</v>
      </c>
      <c r="I40" s="25">
        <f t="shared" si="11"/>
        <v>2477450.82</v>
      </c>
      <c r="J40" s="35">
        <f t="shared" si="3"/>
        <v>89.05</v>
      </c>
    </row>
    <row r="41" spans="1:10" s="13" customFormat="1" ht="30" customHeight="1">
      <c r="A41" s="49" t="s">
        <v>25</v>
      </c>
      <c r="B41" s="6" t="s">
        <v>3</v>
      </c>
      <c r="C41" s="28">
        <v>2782000</v>
      </c>
      <c r="I41" s="41">
        <v>2477450.82</v>
      </c>
      <c r="J41" s="37">
        <f t="shared" si="3"/>
        <v>89.05</v>
      </c>
    </row>
    <row r="42" spans="1:10" s="13" customFormat="1" ht="31.5" customHeight="1">
      <c r="A42" s="43" t="s">
        <v>24</v>
      </c>
      <c r="B42" s="68" t="s">
        <v>105</v>
      </c>
      <c r="C42" s="25">
        <f aca="true" t="shared" si="12" ref="C42:I42">SUM(C43:C48)</f>
        <v>19734257.43</v>
      </c>
      <c r="D42" s="25">
        <f t="shared" si="12"/>
        <v>0</v>
      </c>
      <c r="E42" s="25">
        <f t="shared" si="12"/>
        <v>0</v>
      </c>
      <c r="F42" s="25">
        <f t="shared" si="12"/>
        <v>0</v>
      </c>
      <c r="G42" s="25">
        <f t="shared" si="12"/>
        <v>0</v>
      </c>
      <c r="H42" s="25">
        <f t="shared" si="12"/>
        <v>0</v>
      </c>
      <c r="I42" s="25">
        <f t="shared" si="12"/>
        <v>20445711.24</v>
      </c>
      <c r="J42" s="35">
        <f t="shared" si="3"/>
        <v>103.61</v>
      </c>
    </row>
    <row r="43" spans="1:10" s="13" customFormat="1" ht="46.5" customHeight="1">
      <c r="A43" s="49" t="s">
        <v>112</v>
      </c>
      <c r="B43" s="6" t="s">
        <v>91</v>
      </c>
      <c r="C43" s="28">
        <v>3019900</v>
      </c>
      <c r="I43" s="41">
        <v>3148443</v>
      </c>
      <c r="J43" s="37">
        <f t="shared" si="3"/>
        <v>104.26</v>
      </c>
    </row>
    <row r="44" spans="1:10" s="13" customFormat="1" ht="45">
      <c r="A44" s="49" t="s">
        <v>113</v>
      </c>
      <c r="B44" s="3" t="s">
        <v>30</v>
      </c>
      <c r="C44" s="28">
        <v>807711.17</v>
      </c>
      <c r="I44" s="41">
        <v>843635.22</v>
      </c>
      <c r="J44" s="37">
        <f t="shared" si="3"/>
        <v>104.45</v>
      </c>
    </row>
    <row r="45" spans="1:10" s="13" customFormat="1" ht="45">
      <c r="A45" s="49" t="s">
        <v>114</v>
      </c>
      <c r="B45" s="6" t="s">
        <v>91</v>
      </c>
      <c r="C45" s="28">
        <v>4580600</v>
      </c>
      <c r="I45" s="41">
        <v>5054180.11</v>
      </c>
      <c r="J45" s="37">
        <f>I45/C45*100</f>
        <v>110.34</v>
      </c>
    </row>
    <row r="46" spans="1:10" s="13" customFormat="1" ht="30">
      <c r="A46" s="49" t="s">
        <v>135</v>
      </c>
      <c r="B46" s="6" t="s">
        <v>66</v>
      </c>
      <c r="C46" s="28">
        <v>10820088.47</v>
      </c>
      <c r="I46" s="41">
        <v>10840766.45</v>
      </c>
      <c r="J46" s="37">
        <f>I46/C46*100</f>
        <v>100.19</v>
      </c>
    </row>
    <row r="47" spans="1:10" s="13" customFormat="1" ht="30">
      <c r="A47" s="49" t="s">
        <v>136</v>
      </c>
      <c r="B47" s="6" t="s">
        <v>66</v>
      </c>
      <c r="C47" s="28">
        <v>226848.04</v>
      </c>
      <c r="I47" s="41">
        <v>226848.04</v>
      </c>
      <c r="J47" s="37">
        <f>I47/C47*100</f>
        <v>100</v>
      </c>
    </row>
    <row r="48" spans="1:10" s="13" customFormat="1" ht="30">
      <c r="A48" s="49" t="s">
        <v>68</v>
      </c>
      <c r="B48" s="6" t="s">
        <v>66</v>
      </c>
      <c r="C48" s="28">
        <v>279109.75</v>
      </c>
      <c r="I48" s="41">
        <v>331838.42</v>
      </c>
      <c r="J48" s="37">
        <f>I48/C48*100</f>
        <v>118.89</v>
      </c>
    </row>
    <row r="49" spans="1:10" s="13" customFormat="1" ht="32.25" customHeight="1">
      <c r="A49" s="43" t="s">
        <v>12</v>
      </c>
      <c r="B49" s="68" t="s">
        <v>61</v>
      </c>
      <c r="C49" s="25">
        <f>SUM(C50+C53)</f>
        <v>4490179</v>
      </c>
      <c r="D49" s="25">
        <f aca="true" t="shared" si="13" ref="D49:I49">SUM(D50+D53)</f>
        <v>24152</v>
      </c>
      <c r="E49" s="25">
        <f t="shared" si="13"/>
        <v>59671</v>
      </c>
      <c r="F49" s="25">
        <f t="shared" si="13"/>
        <v>247.06</v>
      </c>
      <c r="G49" s="25">
        <f t="shared" si="13"/>
        <v>0</v>
      </c>
      <c r="H49" s="25">
        <f t="shared" si="13"/>
        <v>0</v>
      </c>
      <c r="I49" s="25">
        <f t="shared" si="13"/>
        <v>4959344.23</v>
      </c>
      <c r="J49" s="35">
        <f t="shared" si="3"/>
        <v>110.45</v>
      </c>
    </row>
    <row r="50" spans="1:10" s="13" customFormat="1" ht="105" customHeight="1">
      <c r="A50" s="49" t="s">
        <v>21</v>
      </c>
      <c r="B50" s="9" t="s">
        <v>47</v>
      </c>
      <c r="C50" s="28">
        <v>3637179</v>
      </c>
      <c r="D50" s="28">
        <f>SUM(D51:D52)</f>
        <v>24152</v>
      </c>
      <c r="E50" s="28">
        <f>SUM(E51:E52)</f>
        <v>59671</v>
      </c>
      <c r="F50" s="28">
        <f>SUM(F51:F52)</f>
        <v>247.06</v>
      </c>
      <c r="G50" s="28">
        <f>SUM(G51:G52)</f>
        <v>0</v>
      </c>
      <c r="H50" s="28">
        <f>SUM(H51:H52)</f>
        <v>0</v>
      </c>
      <c r="I50" s="28">
        <v>3745267.39</v>
      </c>
      <c r="J50" s="37">
        <f>I50/C50*100</f>
        <v>102.97</v>
      </c>
    </row>
    <row r="51" spans="1:10" ht="110.25" customHeight="1">
      <c r="A51" s="52" t="s">
        <v>137</v>
      </c>
      <c r="B51" s="60" t="s">
        <v>138</v>
      </c>
      <c r="C51" s="28">
        <v>48579</v>
      </c>
      <c r="D51" s="28">
        <v>24152</v>
      </c>
      <c r="E51" s="28">
        <v>59671</v>
      </c>
      <c r="F51" s="28">
        <f>E51/D51*100</f>
        <v>247.06</v>
      </c>
      <c r="G51" s="28"/>
      <c r="H51" s="28"/>
      <c r="I51" s="28">
        <v>48579</v>
      </c>
      <c r="J51" s="37">
        <f>I51/C51*100</f>
        <v>100</v>
      </c>
    </row>
    <row r="52" spans="1:10" s="13" customFormat="1" ht="123" customHeight="1">
      <c r="A52" s="55" t="s">
        <v>26</v>
      </c>
      <c r="B52" s="65" t="s">
        <v>39</v>
      </c>
      <c r="C52" s="28">
        <v>3588600</v>
      </c>
      <c r="I52" s="58">
        <v>3696688.39</v>
      </c>
      <c r="J52" s="59">
        <f t="shared" si="3"/>
        <v>103.01</v>
      </c>
    </row>
    <row r="53" spans="1:10" s="13" customFormat="1" ht="47.25" customHeight="1">
      <c r="A53" s="49" t="s">
        <v>23</v>
      </c>
      <c r="B53" s="6" t="s">
        <v>48</v>
      </c>
      <c r="C53" s="28">
        <f>SUM(C54:C56)</f>
        <v>853000</v>
      </c>
      <c r="D53" s="28">
        <f aca="true" t="shared" si="14" ref="D53:I53">SUM(D54:D56)</f>
        <v>0</v>
      </c>
      <c r="E53" s="28">
        <f t="shared" si="14"/>
        <v>0</v>
      </c>
      <c r="F53" s="28">
        <f t="shared" si="14"/>
        <v>0</v>
      </c>
      <c r="G53" s="28">
        <f t="shared" si="14"/>
        <v>0</v>
      </c>
      <c r="H53" s="28">
        <f t="shared" si="14"/>
        <v>0</v>
      </c>
      <c r="I53" s="28">
        <f t="shared" si="14"/>
        <v>1214076.84</v>
      </c>
      <c r="J53" s="37">
        <f t="shared" si="3"/>
        <v>142.33</v>
      </c>
    </row>
    <row r="54" spans="1:10" s="13" customFormat="1" ht="60">
      <c r="A54" s="55" t="s">
        <v>51</v>
      </c>
      <c r="B54" s="6" t="s">
        <v>13</v>
      </c>
      <c r="C54" s="31">
        <v>700000</v>
      </c>
      <c r="I54" s="41">
        <v>1050736.25</v>
      </c>
      <c r="J54" s="37">
        <f t="shared" si="3"/>
        <v>150.11</v>
      </c>
    </row>
    <row r="55" spans="1:10" s="13" customFormat="1" ht="75.75" customHeight="1">
      <c r="A55" s="55" t="s">
        <v>27</v>
      </c>
      <c r="B55" s="6" t="s">
        <v>40</v>
      </c>
      <c r="C55" s="30">
        <v>133000</v>
      </c>
      <c r="I55" s="41">
        <v>132189.11</v>
      </c>
      <c r="J55" s="37">
        <f t="shared" si="3"/>
        <v>99.39</v>
      </c>
    </row>
    <row r="56" spans="1:10" s="13" customFormat="1" ht="124.5" customHeight="1">
      <c r="A56" s="55" t="s">
        <v>70</v>
      </c>
      <c r="B56" s="2" t="s">
        <v>69</v>
      </c>
      <c r="C56" s="30">
        <v>20000</v>
      </c>
      <c r="I56" s="41">
        <v>31151.48</v>
      </c>
      <c r="J56" s="37">
        <f>I56/C56*100</f>
        <v>155.76</v>
      </c>
    </row>
    <row r="57" spans="1:10" s="13" customFormat="1" ht="30">
      <c r="A57" s="56" t="s">
        <v>8</v>
      </c>
      <c r="B57" s="69" t="s">
        <v>62</v>
      </c>
      <c r="C57" s="29">
        <v>3768995.97</v>
      </c>
      <c r="I57" s="61">
        <v>3624270.73</v>
      </c>
      <c r="J57" s="35">
        <f>I57/C57*100</f>
        <v>96.16</v>
      </c>
    </row>
    <row r="58" spans="1:10" ht="18.75" customHeight="1">
      <c r="A58" s="56" t="s">
        <v>139</v>
      </c>
      <c r="B58" s="70" t="s">
        <v>140</v>
      </c>
      <c r="C58" s="29">
        <f>SUM(C59:C60)</f>
        <v>-328497.02</v>
      </c>
      <c r="D58" s="29">
        <f aca="true" t="shared" si="15" ref="D58:I58">SUM(D59:D60)</f>
        <v>0</v>
      </c>
      <c r="E58" s="29">
        <f t="shared" si="15"/>
        <v>987312.1</v>
      </c>
      <c r="F58" s="29">
        <f t="shared" si="15"/>
        <v>0</v>
      </c>
      <c r="G58" s="29">
        <f t="shared" si="15"/>
        <v>0</v>
      </c>
      <c r="H58" s="29">
        <f t="shared" si="15"/>
        <v>0</v>
      </c>
      <c r="I58" s="26">
        <f t="shared" si="15"/>
        <v>-343412</v>
      </c>
      <c r="J58" s="35">
        <f>I58/C58*100</f>
        <v>104.54</v>
      </c>
    </row>
    <row r="59" spans="1:10" ht="29.25" customHeight="1">
      <c r="A59" s="55" t="s">
        <v>141</v>
      </c>
      <c r="B59" s="3" t="s">
        <v>142</v>
      </c>
      <c r="C59" s="30">
        <v>-475877.47</v>
      </c>
      <c r="D59" s="30">
        <v>0</v>
      </c>
      <c r="E59" s="30">
        <v>493656.05</v>
      </c>
      <c r="F59" s="30">
        <v>0</v>
      </c>
      <c r="G59" s="30"/>
      <c r="H59" s="30"/>
      <c r="I59" s="31">
        <v>-494622.9</v>
      </c>
      <c r="J59" s="37">
        <f>I59/C59*100</f>
        <v>103.94</v>
      </c>
    </row>
    <row r="60" spans="1:10" ht="29.25" customHeight="1">
      <c r="A60" s="55" t="s">
        <v>143</v>
      </c>
      <c r="B60" s="3" t="s">
        <v>144</v>
      </c>
      <c r="C60" s="30">
        <v>147380.45</v>
      </c>
      <c r="D60" s="30">
        <v>0</v>
      </c>
      <c r="E60" s="30">
        <v>493656.05</v>
      </c>
      <c r="F60" s="30">
        <v>0</v>
      </c>
      <c r="G60" s="30"/>
      <c r="H60" s="30"/>
      <c r="I60" s="31">
        <v>151210.9</v>
      </c>
      <c r="J60" s="37">
        <f>I60/C60*100</f>
        <v>102.6</v>
      </c>
    </row>
    <row r="61" spans="1:10" s="13" customFormat="1" ht="15">
      <c r="A61" s="43" t="s">
        <v>4</v>
      </c>
      <c r="B61" s="68" t="s">
        <v>63</v>
      </c>
      <c r="C61" s="29">
        <f>SUM(C62+C93+C97+C100)</f>
        <v>1155757865.44</v>
      </c>
      <c r="D61" s="29">
        <f>SUM(D62+D93)</f>
        <v>2083635</v>
      </c>
      <c r="E61" s="29">
        <f>SUM(E62+E93)</f>
        <v>2083635</v>
      </c>
      <c r="F61" s="29">
        <f>SUM(F62+F93)</f>
        <v>19848606</v>
      </c>
      <c r="G61" s="29">
        <f>SUM(G62+G93)</f>
        <v>-26971381</v>
      </c>
      <c r="H61" s="29" t="e">
        <f>SUM(H62+H93)</f>
        <v>#VALUE!</v>
      </c>
      <c r="I61" s="26">
        <f>SUM(I62+I93+I97+I100)</f>
        <v>1146577024.7</v>
      </c>
      <c r="J61" s="35">
        <f t="shared" si="3"/>
        <v>99.21</v>
      </c>
    </row>
    <row r="62" spans="1:10" s="13" customFormat="1" ht="48" customHeight="1">
      <c r="A62" s="43" t="s">
        <v>64</v>
      </c>
      <c r="B62" s="68" t="s">
        <v>65</v>
      </c>
      <c r="C62" s="26">
        <f aca="true" t="shared" si="16" ref="C62:I62">SUM(C63+C67+C73+C87)</f>
        <v>1163894746</v>
      </c>
      <c r="D62" s="26">
        <f t="shared" si="16"/>
        <v>2083635</v>
      </c>
      <c r="E62" s="26">
        <f t="shared" si="16"/>
        <v>2083635</v>
      </c>
      <c r="F62" s="26">
        <f t="shared" si="16"/>
        <v>19848606</v>
      </c>
      <c r="G62" s="26">
        <f t="shared" si="16"/>
        <v>-26971381</v>
      </c>
      <c r="H62" s="26" t="e">
        <f t="shared" si="16"/>
        <v>#VALUE!</v>
      </c>
      <c r="I62" s="26">
        <f t="shared" si="16"/>
        <v>1154771274.02</v>
      </c>
      <c r="J62" s="35">
        <f t="shared" si="3"/>
        <v>99.22</v>
      </c>
    </row>
    <row r="63" spans="1:14" s="13" customFormat="1" ht="30">
      <c r="A63" s="43" t="s">
        <v>72</v>
      </c>
      <c r="B63" s="68" t="s">
        <v>87</v>
      </c>
      <c r="C63" s="26">
        <f>SUM(C64+C65+C66)</f>
        <v>325217724</v>
      </c>
      <c r="D63" s="26">
        <f>SUM(D64+D65)</f>
        <v>0</v>
      </c>
      <c r="E63" s="26">
        <f>SUM(E64+E65)</f>
        <v>0</v>
      </c>
      <c r="F63" s="26">
        <f>SUM(F64+F65)</f>
        <v>0</v>
      </c>
      <c r="G63" s="26">
        <f>SUM(G64+G65)</f>
        <v>0</v>
      </c>
      <c r="H63" s="26">
        <f>SUM(H64+H65)</f>
        <v>0</v>
      </c>
      <c r="I63" s="26">
        <f>SUM(I64+I65+I66)</f>
        <v>325217724</v>
      </c>
      <c r="J63" s="35">
        <f t="shared" si="3"/>
        <v>100</v>
      </c>
      <c r="N63" s="91"/>
    </row>
    <row r="64" spans="1:10" s="13" customFormat="1" ht="47.25" customHeight="1">
      <c r="A64" s="49" t="s">
        <v>71</v>
      </c>
      <c r="B64" s="9" t="s">
        <v>116</v>
      </c>
      <c r="C64" s="31">
        <v>240264000</v>
      </c>
      <c r="I64" s="41">
        <v>240264000</v>
      </c>
      <c r="J64" s="37">
        <f t="shared" si="3"/>
        <v>100</v>
      </c>
    </row>
    <row r="65" spans="1:10" s="13" customFormat="1" ht="45.75" customHeight="1">
      <c r="A65" s="49" t="s">
        <v>104</v>
      </c>
      <c r="B65" s="9" t="s">
        <v>115</v>
      </c>
      <c r="C65" s="31">
        <v>84376000</v>
      </c>
      <c r="I65" s="41">
        <v>84376000</v>
      </c>
      <c r="J65" s="37">
        <f t="shared" si="3"/>
        <v>100</v>
      </c>
    </row>
    <row r="66" spans="1:10" s="13" customFormat="1" ht="45" customHeight="1">
      <c r="A66" s="49" t="s">
        <v>159</v>
      </c>
      <c r="B66" s="9" t="s">
        <v>160</v>
      </c>
      <c r="C66" s="31">
        <v>577724</v>
      </c>
      <c r="D66" s="31">
        <v>577724</v>
      </c>
      <c r="E66" s="31"/>
      <c r="F66" s="31"/>
      <c r="G66" s="31"/>
      <c r="H66" s="31"/>
      <c r="I66" s="31">
        <v>577724</v>
      </c>
      <c r="J66" s="37">
        <f t="shared" si="3"/>
        <v>100</v>
      </c>
    </row>
    <row r="67" spans="1:10" s="13" customFormat="1" ht="50.25" customHeight="1">
      <c r="A67" s="43" t="s">
        <v>73</v>
      </c>
      <c r="B67" s="71" t="s">
        <v>41</v>
      </c>
      <c r="C67" s="26">
        <f>SUM(C68:C72)</f>
        <v>51294035</v>
      </c>
      <c r="D67" s="26">
        <f aca="true" t="shared" si="17" ref="D67:I67">SUM(D68:D72)</f>
        <v>2083635</v>
      </c>
      <c r="E67" s="26">
        <f t="shared" si="17"/>
        <v>2083635</v>
      </c>
      <c r="F67" s="26">
        <f t="shared" si="17"/>
        <v>3408306</v>
      </c>
      <c r="G67" s="26">
        <f t="shared" si="17"/>
        <v>-7102094</v>
      </c>
      <c r="H67" s="26">
        <f t="shared" si="17"/>
        <v>0</v>
      </c>
      <c r="I67" s="26">
        <f t="shared" si="17"/>
        <v>51294035</v>
      </c>
      <c r="J67" s="35">
        <f t="shared" si="3"/>
        <v>100</v>
      </c>
    </row>
    <row r="68" spans="1:11" s="13" customFormat="1" ht="45">
      <c r="A68" s="48" t="s">
        <v>150</v>
      </c>
      <c r="B68" s="3" t="s">
        <v>149</v>
      </c>
      <c r="C68" s="31">
        <v>2083635</v>
      </c>
      <c r="D68" s="31">
        <v>2083635</v>
      </c>
      <c r="E68" s="31">
        <v>2083635</v>
      </c>
      <c r="F68" s="31">
        <v>0</v>
      </c>
      <c r="G68" s="31">
        <v>0</v>
      </c>
      <c r="H68" s="31">
        <v>0</v>
      </c>
      <c r="I68" s="31">
        <v>2083635</v>
      </c>
      <c r="J68" s="37">
        <f t="shared" si="3"/>
        <v>100</v>
      </c>
      <c r="K68" s="72">
        <v>1985576.67</v>
      </c>
    </row>
    <row r="69" spans="1:10" s="13" customFormat="1" ht="45">
      <c r="A69" s="48" t="s">
        <v>106</v>
      </c>
      <c r="B69" s="3" t="s">
        <v>107</v>
      </c>
      <c r="C69" s="31">
        <v>20000000</v>
      </c>
      <c r="D69" s="14"/>
      <c r="I69" s="41">
        <v>20000000</v>
      </c>
      <c r="J69" s="37">
        <f t="shared" si="3"/>
        <v>100</v>
      </c>
    </row>
    <row r="70" spans="1:10" s="13" customFormat="1" ht="60.75" customHeight="1">
      <c r="A70" s="48" t="s">
        <v>121</v>
      </c>
      <c r="B70" s="15" t="s">
        <v>120</v>
      </c>
      <c r="C70" s="31">
        <v>18700000</v>
      </c>
      <c r="D70" s="14"/>
      <c r="F70" s="13" t="s">
        <v>122</v>
      </c>
      <c r="I70" s="41">
        <v>18700000</v>
      </c>
      <c r="J70" s="37">
        <f t="shared" si="3"/>
        <v>100</v>
      </c>
    </row>
    <row r="71" spans="1:10" s="13" customFormat="1" ht="91.5" customHeight="1">
      <c r="A71" s="48" t="s">
        <v>121</v>
      </c>
      <c r="B71" s="2" t="s">
        <v>124</v>
      </c>
      <c r="C71" s="31">
        <v>10389500</v>
      </c>
      <c r="D71" s="17"/>
      <c r="E71" s="17"/>
      <c r="F71" s="18">
        <v>1704153</v>
      </c>
      <c r="G71" s="19">
        <f>F71-C71</f>
        <v>-8685347</v>
      </c>
      <c r="H71" s="13" t="s">
        <v>122</v>
      </c>
      <c r="I71" s="41">
        <v>10389500</v>
      </c>
      <c r="J71" s="37">
        <f t="shared" si="3"/>
        <v>100</v>
      </c>
    </row>
    <row r="72" spans="1:10" s="13" customFormat="1" ht="63.75" customHeight="1">
      <c r="A72" s="48" t="s">
        <v>151</v>
      </c>
      <c r="B72" s="2" t="s">
        <v>152</v>
      </c>
      <c r="C72" s="31">
        <v>120900</v>
      </c>
      <c r="D72" s="17"/>
      <c r="E72" s="17"/>
      <c r="F72" s="18">
        <v>1704153</v>
      </c>
      <c r="G72" s="19">
        <f>F72-C72</f>
        <v>1583253</v>
      </c>
      <c r="H72" s="13" t="s">
        <v>122</v>
      </c>
      <c r="I72" s="41">
        <v>120900</v>
      </c>
      <c r="J72" s="37">
        <f>I72/C72*100</f>
        <v>100</v>
      </c>
    </row>
    <row r="73" spans="1:10" s="13" customFormat="1" ht="30">
      <c r="A73" s="43" t="s">
        <v>74</v>
      </c>
      <c r="B73" s="71" t="s">
        <v>88</v>
      </c>
      <c r="C73" s="26">
        <f>SUM(C74:C86)</f>
        <v>598680100</v>
      </c>
      <c r="D73" s="26">
        <f aca="true" t="shared" si="18" ref="D73:I73">SUM(D74:D86)</f>
        <v>0</v>
      </c>
      <c r="E73" s="26">
        <f t="shared" si="18"/>
        <v>0</v>
      </c>
      <c r="F73" s="26">
        <f t="shared" si="18"/>
        <v>0</v>
      </c>
      <c r="G73" s="26">
        <f t="shared" si="18"/>
        <v>0</v>
      </c>
      <c r="H73" s="26">
        <f t="shared" si="18"/>
        <v>0</v>
      </c>
      <c r="I73" s="26">
        <f t="shared" si="18"/>
        <v>597463646.05</v>
      </c>
      <c r="J73" s="35">
        <f t="shared" si="3"/>
        <v>99.8</v>
      </c>
    </row>
    <row r="74" spans="1:10" s="13" customFormat="1" ht="47.25" customHeight="1">
      <c r="A74" s="48" t="s">
        <v>76</v>
      </c>
      <c r="B74" s="15" t="s">
        <v>130</v>
      </c>
      <c r="C74" s="31">
        <v>7244200</v>
      </c>
      <c r="I74" s="42">
        <v>6644200</v>
      </c>
      <c r="J74" s="37">
        <f t="shared" si="3"/>
        <v>91.72</v>
      </c>
    </row>
    <row r="75" spans="1:10" s="13" customFormat="1" ht="108" customHeight="1">
      <c r="A75" s="48" t="s">
        <v>78</v>
      </c>
      <c r="B75" s="2" t="s">
        <v>95</v>
      </c>
      <c r="C75" s="31">
        <v>52000</v>
      </c>
      <c r="I75" s="41">
        <v>52000</v>
      </c>
      <c r="J75" s="37">
        <f t="shared" si="3"/>
        <v>100</v>
      </c>
    </row>
    <row r="76" spans="1:10" s="13" customFormat="1" ht="93.75" customHeight="1">
      <c r="A76" s="48" t="s">
        <v>78</v>
      </c>
      <c r="B76" s="2" t="s">
        <v>98</v>
      </c>
      <c r="C76" s="31">
        <v>85265300</v>
      </c>
      <c r="I76" s="41">
        <v>85115300</v>
      </c>
      <c r="J76" s="37">
        <f t="shared" si="3"/>
        <v>99.82</v>
      </c>
    </row>
    <row r="77" spans="1:10" s="13" customFormat="1" ht="111" customHeight="1">
      <c r="A77" s="48" t="s">
        <v>78</v>
      </c>
      <c r="B77" s="2" t="s">
        <v>96</v>
      </c>
      <c r="C77" s="31">
        <v>200</v>
      </c>
      <c r="I77" s="41">
        <v>200</v>
      </c>
      <c r="J77" s="37">
        <f t="shared" si="3"/>
        <v>100</v>
      </c>
    </row>
    <row r="78" spans="1:10" s="13" customFormat="1" ht="63" customHeight="1">
      <c r="A78" s="48" t="s">
        <v>78</v>
      </c>
      <c r="B78" s="2" t="s">
        <v>97</v>
      </c>
      <c r="C78" s="31">
        <v>115200</v>
      </c>
      <c r="I78" s="41">
        <v>115200</v>
      </c>
      <c r="J78" s="37">
        <f t="shared" si="3"/>
        <v>100</v>
      </c>
    </row>
    <row r="79" spans="1:10" s="13" customFormat="1" ht="84" customHeight="1">
      <c r="A79" s="48" t="s">
        <v>78</v>
      </c>
      <c r="B79" s="16" t="s">
        <v>108</v>
      </c>
      <c r="C79" s="31">
        <v>819400</v>
      </c>
      <c r="I79" s="41">
        <v>819400</v>
      </c>
      <c r="J79" s="37">
        <f t="shared" si="3"/>
        <v>100</v>
      </c>
    </row>
    <row r="80" spans="1:10" s="13" customFormat="1" ht="141.75" customHeight="1">
      <c r="A80" s="48" t="s">
        <v>79</v>
      </c>
      <c r="B80" s="16" t="s">
        <v>101</v>
      </c>
      <c r="C80" s="31">
        <v>1252400</v>
      </c>
      <c r="H80" s="10"/>
      <c r="I80" s="41">
        <v>1252400</v>
      </c>
      <c r="J80" s="37">
        <f t="shared" si="3"/>
        <v>100</v>
      </c>
    </row>
    <row r="81" spans="1:10" s="13" customFormat="1" ht="83.25" customHeight="1">
      <c r="A81" s="48" t="s">
        <v>77</v>
      </c>
      <c r="B81" s="15" t="s">
        <v>94</v>
      </c>
      <c r="C81" s="31">
        <v>9400</v>
      </c>
      <c r="H81" s="10"/>
      <c r="I81" s="41">
        <v>0</v>
      </c>
      <c r="J81" s="37">
        <f t="shared" si="3"/>
        <v>0</v>
      </c>
    </row>
    <row r="82" spans="1:10" s="13" customFormat="1" ht="48" customHeight="1">
      <c r="A82" s="48" t="s">
        <v>126</v>
      </c>
      <c r="B82" s="2" t="s">
        <v>127</v>
      </c>
      <c r="C82" s="31">
        <v>15714800</v>
      </c>
      <c r="I82" s="41">
        <v>15574741.95</v>
      </c>
      <c r="J82" s="37">
        <f t="shared" si="3"/>
        <v>99.11</v>
      </c>
    </row>
    <row r="83" spans="1:10" s="13" customFormat="1" ht="64.5" customHeight="1">
      <c r="A83" s="48" t="s">
        <v>117</v>
      </c>
      <c r="B83" s="2" t="s">
        <v>118</v>
      </c>
      <c r="C83" s="31">
        <v>89500</v>
      </c>
      <c r="D83" s="11"/>
      <c r="E83" s="12"/>
      <c r="F83" s="13" t="s">
        <v>119</v>
      </c>
      <c r="I83" s="41">
        <v>89500</v>
      </c>
      <c r="J83" s="37">
        <f t="shared" si="3"/>
        <v>100</v>
      </c>
    </row>
    <row r="84" spans="1:10" s="13" customFormat="1" ht="45.75" customHeight="1">
      <c r="A84" s="48" t="s">
        <v>109</v>
      </c>
      <c r="B84" s="16" t="s">
        <v>125</v>
      </c>
      <c r="C84" s="31">
        <v>486300</v>
      </c>
      <c r="I84" s="41">
        <v>169304.1</v>
      </c>
      <c r="J84" s="37">
        <f t="shared" si="3"/>
        <v>34.81</v>
      </c>
    </row>
    <row r="85" spans="1:10" s="13" customFormat="1" ht="126" customHeight="1">
      <c r="A85" s="48" t="s">
        <v>75</v>
      </c>
      <c r="B85" s="16" t="s">
        <v>99</v>
      </c>
      <c r="C85" s="31">
        <v>247728500</v>
      </c>
      <c r="H85" s="10"/>
      <c r="I85" s="41">
        <v>247728500</v>
      </c>
      <c r="J85" s="37">
        <f t="shared" si="3"/>
        <v>100</v>
      </c>
    </row>
    <row r="86" spans="1:10" s="13" customFormat="1" ht="80.25" customHeight="1">
      <c r="A86" s="48" t="s">
        <v>75</v>
      </c>
      <c r="B86" s="2" t="s">
        <v>100</v>
      </c>
      <c r="C86" s="32">
        <v>239902900</v>
      </c>
      <c r="H86" s="10"/>
      <c r="I86" s="41">
        <v>239902900</v>
      </c>
      <c r="J86" s="37">
        <f t="shared" si="3"/>
        <v>100</v>
      </c>
    </row>
    <row r="87" spans="1:10" s="13" customFormat="1" ht="15">
      <c r="A87" s="43" t="s">
        <v>80</v>
      </c>
      <c r="B87" s="73" t="s">
        <v>18</v>
      </c>
      <c r="C87" s="26">
        <f>C88+C89+C90+C91+C92</f>
        <v>188702887</v>
      </c>
      <c r="D87" s="26">
        <f aca="true" t="shared" si="19" ref="D87:I87">D88+D89+D90+D91+D92</f>
        <v>0</v>
      </c>
      <c r="E87" s="26">
        <f t="shared" si="19"/>
        <v>0</v>
      </c>
      <c r="F87" s="26">
        <f t="shared" si="19"/>
        <v>16440300</v>
      </c>
      <c r="G87" s="26">
        <f t="shared" si="19"/>
        <v>-19869287</v>
      </c>
      <c r="H87" s="26" t="e">
        <f t="shared" si="19"/>
        <v>#VALUE!</v>
      </c>
      <c r="I87" s="26">
        <f t="shared" si="19"/>
        <v>180795868.97</v>
      </c>
      <c r="J87" s="35">
        <f aca="true" t="shared" si="20" ref="J87:J96">I87/C87*100</f>
        <v>95.81</v>
      </c>
    </row>
    <row r="88" spans="1:10" s="13" customFormat="1" ht="96" customHeight="1">
      <c r="A88" s="44" t="s">
        <v>123</v>
      </c>
      <c r="B88" s="16" t="s">
        <v>128</v>
      </c>
      <c r="C88" s="31">
        <v>16889500</v>
      </c>
      <c r="D88" s="31"/>
      <c r="E88" s="31"/>
      <c r="F88" s="31">
        <f>5839500-359400</f>
        <v>5480100</v>
      </c>
      <c r="G88" s="31">
        <f>F88-C88</f>
        <v>-11409400</v>
      </c>
      <c r="H88" s="31" t="s">
        <v>122</v>
      </c>
      <c r="I88" s="31">
        <v>16125011.23</v>
      </c>
      <c r="J88" s="37">
        <f t="shared" si="20"/>
        <v>95.47</v>
      </c>
    </row>
    <row r="89" spans="1:10" s="13" customFormat="1" ht="63" customHeight="1">
      <c r="A89" s="44" t="s">
        <v>168</v>
      </c>
      <c r="B89" s="16" t="s">
        <v>169</v>
      </c>
      <c r="C89" s="31">
        <v>11073300</v>
      </c>
      <c r="D89" s="31"/>
      <c r="E89" s="31"/>
      <c r="F89" s="31"/>
      <c r="G89" s="31"/>
      <c r="H89" s="31"/>
      <c r="I89" s="31">
        <v>11073300</v>
      </c>
      <c r="J89" s="37">
        <f t="shared" si="20"/>
        <v>100</v>
      </c>
    </row>
    <row r="90" spans="1:10" s="13" customFormat="1" ht="30.75" customHeight="1">
      <c r="A90" s="44" t="s">
        <v>168</v>
      </c>
      <c r="B90" s="16" t="s">
        <v>170</v>
      </c>
      <c r="C90" s="31">
        <v>141320000</v>
      </c>
      <c r="D90" s="31"/>
      <c r="E90" s="31"/>
      <c r="F90" s="31"/>
      <c r="G90" s="31"/>
      <c r="H90" s="31"/>
      <c r="I90" s="31">
        <v>141320000</v>
      </c>
      <c r="J90" s="37">
        <f t="shared" si="20"/>
        <v>100</v>
      </c>
    </row>
    <row r="91" spans="1:10" s="13" customFormat="1" ht="139.5" customHeight="1">
      <c r="A91" s="44" t="s">
        <v>129</v>
      </c>
      <c r="B91" s="16" t="s">
        <v>131</v>
      </c>
      <c r="C91" s="31">
        <v>18920147</v>
      </c>
      <c r="D91" s="31"/>
      <c r="E91" s="31"/>
      <c r="F91" s="31">
        <f>5839500-359400</f>
        <v>5480100</v>
      </c>
      <c r="G91" s="31">
        <f>F91-C91</f>
        <v>-13440047</v>
      </c>
      <c r="H91" s="31" t="s">
        <v>122</v>
      </c>
      <c r="I91" s="31">
        <v>11777617.74</v>
      </c>
      <c r="J91" s="37">
        <f t="shared" si="20"/>
        <v>62.25</v>
      </c>
    </row>
    <row r="92" spans="1:10" s="13" customFormat="1" ht="31.5" customHeight="1">
      <c r="A92" s="44" t="s">
        <v>171</v>
      </c>
      <c r="B92" s="16" t="s">
        <v>170</v>
      </c>
      <c r="C92" s="31">
        <v>499940</v>
      </c>
      <c r="D92" s="31"/>
      <c r="E92" s="31"/>
      <c r="F92" s="31">
        <f>5839500-359400</f>
        <v>5480100</v>
      </c>
      <c r="G92" s="31">
        <f>F92-C92</f>
        <v>4980160</v>
      </c>
      <c r="H92" s="31" t="s">
        <v>122</v>
      </c>
      <c r="I92" s="31">
        <v>499940</v>
      </c>
      <c r="J92" s="37">
        <f t="shared" si="20"/>
        <v>100</v>
      </c>
    </row>
    <row r="93" spans="1:10" s="13" customFormat="1" ht="30.75" customHeight="1">
      <c r="A93" s="43" t="s">
        <v>90</v>
      </c>
      <c r="B93" s="73" t="s">
        <v>89</v>
      </c>
      <c r="C93" s="25">
        <f>SUM(C94:C96)</f>
        <v>732476.44</v>
      </c>
      <c r="D93" s="25">
        <f>SUM(D95:D96)</f>
        <v>0</v>
      </c>
      <c r="E93" s="25">
        <f>SUM(E95:E96)</f>
        <v>0</v>
      </c>
      <c r="F93" s="25">
        <f>SUM(F95:F96)</f>
        <v>0</v>
      </c>
      <c r="G93" s="25">
        <f>SUM(G95:G96)</f>
        <v>0</v>
      </c>
      <c r="H93" s="25">
        <f>SUM(H95:H96)</f>
        <v>0</v>
      </c>
      <c r="I93" s="25">
        <f>SUM(I94:I96)</f>
        <v>693996.44</v>
      </c>
      <c r="J93" s="35">
        <f t="shared" si="20"/>
        <v>94.75</v>
      </c>
    </row>
    <row r="94" spans="1:10" s="13" customFormat="1" ht="30.75" customHeight="1">
      <c r="A94" s="44" t="s">
        <v>161</v>
      </c>
      <c r="B94" s="16" t="s">
        <v>29</v>
      </c>
      <c r="C94" s="31">
        <v>17000</v>
      </c>
      <c r="D94" s="31">
        <v>17000</v>
      </c>
      <c r="E94" s="31"/>
      <c r="F94" s="31"/>
      <c r="G94" s="31"/>
      <c r="H94" s="31"/>
      <c r="I94" s="31">
        <v>17000</v>
      </c>
      <c r="J94" s="31">
        <f t="shared" si="20"/>
        <v>100</v>
      </c>
    </row>
    <row r="95" spans="1:10" s="13" customFormat="1" ht="30">
      <c r="A95" s="49" t="s">
        <v>81</v>
      </c>
      <c r="B95" s="3" t="s">
        <v>29</v>
      </c>
      <c r="C95" s="31">
        <v>1123.44</v>
      </c>
      <c r="D95" s="22"/>
      <c r="E95" s="22"/>
      <c r="F95" s="22"/>
      <c r="G95" s="22"/>
      <c r="H95" s="22"/>
      <c r="I95" s="41">
        <v>1123.44</v>
      </c>
      <c r="J95" s="37">
        <f t="shared" si="20"/>
        <v>100</v>
      </c>
    </row>
    <row r="96" spans="1:10" s="13" customFormat="1" ht="30">
      <c r="A96" s="49" t="s">
        <v>82</v>
      </c>
      <c r="B96" s="3" t="s">
        <v>29</v>
      </c>
      <c r="C96" s="31">
        <v>714353</v>
      </c>
      <c r="D96" s="22"/>
      <c r="E96" s="22"/>
      <c r="F96" s="22"/>
      <c r="G96" s="22"/>
      <c r="H96" s="22"/>
      <c r="I96" s="41">
        <v>675873</v>
      </c>
      <c r="J96" s="37">
        <f t="shared" si="20"/>
        <v>94.61</v>
      </c>
    </row>
    <row r="97" spans="1:10" ht="45.75" customHeight="1">
      <c r="A97" s="43" t="s">
        <v>145</v>
      </c>
      <c r="B97" s="73" t="s">
        <v>146</v>
      </c>
      <c r="C97" s="26">
        <f>C98+C99</f>
        <v>73382.42</v>
      </c>
      <c r="D97" s="26">
        <f aca="true" t="shared" si="21" ref="D97:I97">D98+D99</f>
        <v>73382.42</v>
      </c>
      <c r="E97" s="26">
        <f t="shared" si="21"/>
        <v>0</v>
      </c>
      <c r="F97" s="26">
        <f t="shared" si="21"/>
        <v>0</v>
      </c>
      <c r="G97" s="26">
        <f t="shared" si="21"/>
        <v>0</v>
      </c>
      <c r="H97" s="26">
        <f t="shared" si="21"/>
        <v>0</v>
      </c>
      <c r="I97" s="26">
        <f t="shared" si="21"/>
        <v>73382.42</v>
      </c>
      <c r="J97" s="26">
        <v>0</v>
      </c>
    </row>
    <row r="98" spans="1:10" s="13" customFormat="1" ht="45.75" customHeight="1">
      <c r="A98" s="48" t="s">
        <v>165</v>
      </c>
      <c r="B98" s="3" t="s">
        <v>146</v>
      </c>
      <c r="C98" s="31">
        <v>66560.3</v>
      </c>
      <c r="D98" s="31">
        <v>66560.3</v>
      </c>
      <c r="E98" s="31"/>
      <c r="F98" s="31"/>
      <c r="G98" s="31"/>
      <c r="H98" s="31"/>
      <c r="I98" s="31">
        <v>66560.3</v>
      </c>
      <c r="J98" s="31">
        <f aca="true" t="shared" si="22" ref="J98:J103">I98/C98*100</f>
        <v>100</v>
      </c>
    </row>
    <row r="99" spans="1:10" s="13" customFormat="1" ht="46.5" customHeight="1">
      <c r="A99" s="48" t="s">
        <v>166</v>
      </c>
      <c r="B99" s="3" t="s">
        <v>167</v>
      </c>
      <c r="C99" s="31">
        <v>6822.12</v>
      </c>
      <c r="D99" s="31">
        <v>6822.12</v>
      </c>
      <c r="E99" s="31"/>
      <c r="F99" s="31"/>
      <c r="G99" s="31"/>
      <c r="H99" s="31"/>
      <c r="I99" s="31">
        <v>6822.12</v>
      </c>
      <c r="J99" s="31">
        <f t="shared" si="22"/>
        <v>100</v>
      </c>
    </row>
    <row r="100" spans="1:10" ht="77.25" customHeight="1">
      <c r="A100" s="43" t="s">
        <v>147</v>
      </c>
      <c r="B100" s="73" t="s">
        <v>148</v>
      </c>
      <c r="C100" s="26">
        <f>C101+C102</f>
        <v>-8942739.42</v>
      </c>
      <c r="D100" s="26">
        <f aca="true" t="shared" si="23" ref="D100:I100">D101+D102</f>
        <v>-8942739.42</v>
      </c>
      <c r="E100" s="26">
        <f t="shared" si="23"/>
        <v>0</v>
      </c>
      <c r="F100" s="26">
        <f t="shared" si="23"/>
        <v>0</v>
      </c>
      <c r="G100" s="26">
        <f t="shared" si="23"/>
        <v>0</v>
      </c>
      <c r="H100" s="26">
        <f t="shared" si="23"/>
        <v>0</v>
      </c>
      <c r="I100" s="26">
        <f t="shared" si="23"/>
        <v>-8961628.18</v>
      </c>
      <c r="J100" s="26">
        <f t="shared" si="22"/>
        <v>100.21</v>
      </c>
    </row>
    <row r="101" spans="1:10" s="13" customFormat="1" ht="62.25" customHeight="1">
      <c r="A101" s="48" t="s">
        <v>162</v>
      </c>
      <c r="B101" s="3" t="s">
        <v>163</v>
      </c>
      <c r="C101" s="31">
        <v>-1036796.64</v>
      </c>
      <c r="D101" s="31">
        <v>-1036796.64</v>
      </c>
      <c r="E101" s="31"/>
      <c r="F101" s="31"/>
      <c r="G101" s="31"/>
      <c r="H101" s="31"/>
      <c r="I101" s="31">
        <v>-1055685.4</v>
      </c>
      <c r="J101" s="31">
        <f t="shared" si="22"/>
        <v>101.82</v>
      </c>
    </row>
    <row r="102" spans="1:10" s="13" customFormat="1" ht="62.25" customHeight="1">
      <c r="A102" s="48" t="s">
        <v>164</v>
      </c>
      <c r="B102" s="3" t="s">
        <v>163</v>
      </c>
      <c r="C102" s="31">
        <v>-7905942.78</v>
      </c>
      <c r="D102" s="31">
        <v>-7905942.78</v>
      </c>
      <c r="E102" s="31"/>
      <c r="F102" s="31"/>
      <c r="G102" s="31"/>
      <c r="H102" s="31"/>
      <c r="I102" s="31">
        <v>-7905942.78</v>
      </c>
      <c r="J102" s="31">
        <f t="shared" si="22"/>
        <v>100</v>
      </c>
    </row>
    <row r="103" spans="1:10" s="13" customFormat="1" ht="15">
      <c r="A103" s="57"/>
      <c r="B103" s="74" t="s">
        <v>2</v>
      </c>
      <c r="C103" s="26">
        <f>C15+C61</f>
        <v>1656178464</v>
      </c>
      <c r="D103" s="26">
        <f aca="true" t="shared" si="24" ref="D103:I103">D15+D61</f>
        <v>2107738.56</v>
      </c>
      <c r="E103" s="26">
        <f t="shared" si="24"/>
        <v>3130618.1</v>
      </c>
      <c r="F103" s="26">
        <f t="shared" si="24"/>
        <v>19848853.06</v>
      </c>
      <c r="G103" s="26">
        <f t="shared" si="24"/>
        <v>-26971381</v>
      </c>
      <c r="H103" s="26" t="e">
        <f t="shared" si="24"/>
        <v>#VALUE!</v>
      </c>
      <c r="I103" s="26">
        <f t="shared" si="24"/>
        <v>1658350517.91</v>
      </c>
      <c r="J103" s="35">
        <f t="shared" si="22"/>
        <v>100.13</v>
      </c>
    </row>
    <row r="104" spans="2:3" ht="13.5">
      <c r="B104" s="39"/>
      <c r="C104" s="40"/>
    </row>
  </sheetData>
  <sheetProtection/>
  <mergeCells count="15">
    <mergeCell ref="A9:J9"/>
    <mergeCell ref="A10:J10"/>
    <mergeCell ref="E13:E14"/>
    <mergeCell ref="I13:I14"/>
    <mergeCell ref="J13:J14"/>
    <mergeCell ref="C13:C14"/>
    <mergeCell ref="B13:B14"/>
    <mergeCell ref="A13:A14"/>
    <mergeCell ref="D13:D14"/>
    <mergeCell ref="C1:J1"/>
    <mergeCell ref="C2:J2"/>
    <mergeCell ref="C3:J3"/>
    <mergeCell ref="C4:J4"/>
    <mergeCell ref="C5:J5"/>
    <mergeCell ref="C6:J6"/>
  </mergeCells>
  <printOptions/>
  <pageMargins left="0.984251968503937" right="0.3937007874015748" top="0.7874015748031497" bottom="0.7874015748031497" header="0.3937007874015748" footer="0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2022-04-27T08:35:34Z</cp:lastPrinted>
  <dcterms:created xsi:type="dcterms:W3CDTF">1999-08-31T09:18:08Z</dcterms:created>
  <dcterms:modified xsi:type="dcterms:W3CDTF">2022-04-27T08:36:45Z</dcterms:modified>
  <cp:category/>
  <cp:version/>
  <cp:contentType/>
  <cp:contentStatus/>
</cp:coreProperties>
</file>